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урівська громада\Діяльність громади\Бюджет\Бюджет 2023\Виконання\І квартал\"/>
    </mc:Choice>
  </mc:AlternateContent>
  <xr:revisionPtr revIDLastSave="0" documentId="13_ncr:1_{2A988812-DEC2-4E9A-B381-472942EFF7C5}" xr6:coauthVersionLast="45" xr6:coauthVersionMax="45" xr10:uidLastSave="{00000000-0000-0000-0000-000000000000}"/>
  <bookViews>
    <workbookView xWindow="-120" yWindow="-120" windowWidth="20730" windowHeight="11160" tabRatio="1000" activeTab="6" xr2:uid="{00000000-000D-0000-FFFF-FFFF00000000}"/>
  </bookViews>
  <sheets>
    <sheet name="Доходи загальний" sheetId="2" r:id="rId1"/>
    <sheet name="Доходи спеціальний" sheetId="9" r:id="rId2"/>
    <sheet name="Видатки загальний" sheetId="4" r:id="rId3"/>
    <sheet name="Видатки спеціальний" sheetId="5" r:id="rId4"/>
    <sheet name=" Видатки за КЕКВ заг" sheetId="6" r:id="rId5"/>
    <sheet name="Видатки за КЕКВ спец" sheetId="8" r:id="rId6"/>
    <sheet name="Заборгованість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7" l="1"/>
  <c r="F20" i="5"/>
  <c r="G20" i="5"/>
  <c r="F11" i="5"/>
  <c r="G11" i="5"/>
  <c r="F26" i="5" l="1"/>
  <c r="F34" i="4"/>
  <c r="G34" i="4"/>
  <c r="F40" i="4"/>
  <c r="G40" i="4"/>
  <c r="D88" i="2" l="1"/>
  <c r="E88" i="2"/>
  <c r="F88" i="2"/>
  <c r="F83" i="2"/>
  <c r="F84" i="2"/>
  <c r="F82" i="2"/>
  <c r="C58" i="2" l="1"/>
  <c r="C43" i="2"/>
  <c r="C19" i="7"/>
  <c r="C22" i="7" s="1"/>
  <c r="C11" i="7"/>
  <c r="F11" i="8" l="1"/>
  <c r="F13" i="8"/>
  <c r="I64" i="4"/>
  <c r="J64" i="4"/>
  <c r="F63" i="4"/>
  <c r="G63" i="4"/>
  <c r="H63" i="4"/>
  <c r="J63" i="4" l="1"/>
  <c r="I63" i="4"/>
  <c r="D97" i="2" l="1"/>
  <c r="E97" i="2"/>
  <c r="F97" i="2"/>
  <c r="C97" i="2"/>
  <c r="G31" i="2"/>
  <c r="H31" i="2"/>
  <c r="G32" i="2"/>
  <c r="H32" i="2"/>
  <c r="D30" i="2"/>
  <c r="E30" i="2"/>
  <c r="F30" i="2"/>
  <c r="F22" i="7" l="1"/>
  <c r="F11" i="7"/>
  <c r="F46" i="4" l="1"/>
  <c r="G46" i="4"/>
  <c r="C11" i="2" l="1"/>
  <c r="C10" i="2" s="1"/>
  <c r="E69" i="4" l="1"/>
  <c r="C7" i="9" l="1"/>
  <c r="E7" i="9"/>
  <c r="C8" i="9"/>
  <c r="D8" i="9"/>
  <c r="F8" i="9" s="1"/>
  <c r="E8" i="9"/>
  <c r="F9" i="9"/>
  <c r="F10" i="9"/>
  <c r="F11" i="9"/>
  <c r="F12" i="9"/>
  <c r="F13" i="9"/>
  <c r="F14" i="9"/>
  <c r="C16" i="9"/>
  <c r="D16" i="9"/>
  <c r="D15" i="9" s="1"/>
  <c r="E16" i="9"/>
  <c r="F16" i="9"/>
  <c r="F17" i="9"/>
  <c r="C18" i="9"/>
  <c r="C15" i="9" s="1"/>
  <c r="D18" i="9"/>
  <c r="E18" i="9"/>
  <c r="E15" i="9" s="1"/>
  <c r="F19" i="9"/>
  <c r="C20" i="9"/>
  <c r="D20" i="9"/>
  <c r="F20" i="9" s="1"/>
  <c r="E20" i="9"/>
  <c r="F21" i="9"/>
  <c r="F22" i="9"/>
  <c r="F23" i="9"/>
  <c r="F24" i="9"/>
  <c r="F25" i="9"/>
  <c r="E26" i="9"/>
  <c r="C27" i="9"/>
  <c r="D27" i="9"/>
  <c r="F27" i="9" s="1"/>
  <c r="E27" i="9"/>
  <c r="F28" i="9"/>
  <c r="F29" i="9"/>
  <c r="F30" i="9"/>
  <c r="F31" i="9"/>
  <c r="F32" i="9"/>
  <c r="F33" i="9"/>
  <c r="F34" i="9"/>
  <c r="F35" i="9"/>
  <c r="F36" i="9"/>
  <c r="F37" i="9"/>
  <c r="C38" i="9"/>
  <c r="D38" i="9"/>
  <c r="E38" i="9"/>
  <c r="F38" i="9" s="1"/>
  <c r="F39" i="9"/>
  <c r="F40" i="9"/>
  <c r="F41" i="9"/>
  <c r="D42" i="9"/>
  <c r="C43" i="9"/>
  <c r="C42" i="9" s="1"/>
  <c r="D43" i="9"/>
  <c r="E43" i="9"/>
  <c r="E42" i="9" s="1"/>
  <c r="F44" i="9"/>
  <c r="F45" i="9"/>
  <c r="F46" i="9"/>
  <c r="C48" i="9"/>
  <c r="D48" i="9"/>
  <c r="E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C56" i="9"/>
  <c r="D56" i="9"/>
  <c r="E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7" i="9"/>
  <c r="G67" i="9"/>
  <c r="C69" i="9"/>
  <c r="C68" i="9" s="1"/>
  <c r="D69" i="9"/>
  <c r="F70" i="9"/>
  <c r="G70" i="9"/>
  <c r="F72" i="9"/>
  <c r="G72" i="9"/>
  <c r="C74" i="9"/>
  <c r="D74" i="9"/>
  <c r="E74" i="9"/>
  <c r="F75" i="9"/>
  <c r="D76" i="9"/>
  <c r="E76" i="9"/>
  <c r="F77" i="9"/>
  <c r="F78" i="9"/>
  <c r="D81" i="9"/>
  <c r="D80" i="9" s="1"/>
  <c r="E81" i="9"/>
  <c r="E80" i="9" s="1"/>
  <c r="E79" i="9" s="1"/>
  <c r="F83" i="9"/>
  <c r="G83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C92" i="9"/>
  <c r="C84" i="9" s="1"/>
  <c r="D92" i="9"/>
  <c r="E92" i="9"/>
  <c r="E84" i="9" s="1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42" i="9" l="1"/>
  <c r="G48" i="9"/>
  <c r="F56" i="9"/>
  <c r="F92" i="9"/>
  <c r="G92" i="9"/>
  <c r="C73" i="9"/>
  <c r="C47" i="9" s="1"/>
  <c r="F76" i="9"/>
  <c r="F74" i="9"/>
  <c r="F15" i="9"/>
  <c r="D79" i="9"/>
  <c r="F26" i="9"/>
  <c r="E73" i="9"/>
  <c r="E47" i="9" s="1"/>
  <c r="D84" i="9"/>
  <c r="G84" i="9" s="1"/>
  <c r="D73" i="9"/>
  <c r="D68" i="9"/>
  <c r="G56" i="9"/>
  <c r="F48" i="9"/>
  <c r="F43" i="9"/>
  <c r="D26" i="9"/>
  <c r="F18" i="9"/>
  <c r="D7" i="9"/>
  <c r="E6" i="9"/>
  <c r="C26" i="9"/>
  <c r="C6" i="9" s="1"/>
  <c r="E101" i="9" l="1"/>
  <c r="F84" i="9"/>
  <c r="D6" i="9"/>
  <c r="D47" i="9"/>
  <c r="F47" i="9" s="1"/>
  <c r="F7" i="9"/>
  <c r="C101" i="9"/>
  <c r="C102" i="9" s="1"/>
  <c r="F73" i="9"/>
  <c r="E38" i="5"/>
  <c r="F6" i="9" l="1"/>
  <c r="D101" i="9"/>
  <c r="E102" i="9"/>
  <c r="H16" i="5"/>
  <c r="F15" i="5"/>
  <c r="F13" i="5" s="1"/>
  <c r="G15" i="5"/>
  <c r="H12" i="5"/>
  <c r="H33" i="5"/>
  <c r="I33" i="5"/>
  <c r="G32" i="5"/>
  <c r="F32" i="5"/>
  <c r="H23" i="5"/>
  <c r="H10" i="5"/>
  <c r="G9" i="5"/>
  <c r="F9" i="5"/>
  <c r="G20" i="4"/>
  <c r="H32" i="5" l="1"/>
  <c r="D102" i="9"/>
  <c r="H15" i="5"/>
  <c r="H11" i="5"/>
  <c r="G13" i="5"/>
  <c r="H9" i="5"/>
  <c r="I32" i="5"/>
  <c r="B14" i="8"/>
  <c r="J6" i="6"/>
  <c r="J7" i="6"/>
  <c r="J8" i="6"/>
  <c r="J9" i="6"/>
  <c r="J10" i="6"/>
  <c r="J11" i="6"/>
  <c r="J5" i="6"/>
  <c r="B12" i="6"/>
  <c r="I22" i="5"/>
  <c r="I24" i="5"/>
  <c r="I27" i="5"/>
  <c r="I28" i="5"/>
  <c r="I29" i="5"/>
  <c r="I31" i="5"/>
  <c r="I34" i="5"/>
  <c r="E37" i="5"/>
  <c r="E36" i="5" s="1"/>
  <c r="K9" i="4"/>
  <c r="K10" i="4"/>
  <c r="K12" i="4"/>
  <c r="K13" i="4"/>
  <c r="K15" i="4"/>
  <c r="K16" i="4"/>
  <c r="K17" i="4"/>
  <c r="K18" i="4"/>
  <c r="K19" i="4"/>
  <c r="K24" i="4"/>
  <c r="K26" i="4"/>
  <c r="K28" i="4"/>
  <c r="K30" i="4"/>
  <c r="K31" i="4"/>
  <c r="K33" i="4"/>
  <c r="K44" i="4"/>
  <c r="K45" i="4"/>
  <c r="K49" i="4"/>
  <c r="K52" i="4"/>
  <c r="K54" i="4"/>
  <c r="K56" i="4"/>
  <c r="K58" i="4"/>
  <c r="K60" i="4"/>
  <c r="K61" i="4"/>
  <c r="K62" i="4"/>
  <c r="K65" i="4"/>
  <c r="K66" i="4"/>
  <c r="K67" i="4"/>
  <c r="K70" i="4"/>
  <c r="K71" i="4"/>
  <c r="K72" i="4"/>
  <c r="K79" i="4"/>
  <c r="K80" i="4"/>
  <c r="K82" i="4"/>
  <c r="K84" i="4"/>
  <c r="K85" i="4"/>
  <c r="K86" i="4"/>
  <c r="K87" i="4"/>
  <c r="E83" i="4"/>
  <c r="E78" i="4"/>
  <c r="E59" i="4"/>
  <c r="E57" i="4"/>
  <c r="E55" i="4"/>
  <c r="E51" i="4"/>
  <c r="E48" i="4"/>
  <c r="E43" i="4"/>
  <c r="E42" i="4" s="1"/>
  <c r="E32" i="4"/>
  <c r="E23" i="4"/>
  <c r="K23" i="4" s="1"/>
  <c r="E11" i="4"/>
  <c r="E8" i="4"/>
  <c r="E53" i="4" l="1"/>
  <c r="E50" i="4" s="1"/>
  <c r="H13" i="5"/>
  <c r="E14" i="4"/>
  <c r="E81" i="4"/>
  <c r="D43" i="2"/>
  <c r="C45" i="2"/>
  <c r="I12" i="2"/>
  <c r="I13" i="2"/>
  <c r="I14" i="2"/>
  <c r="I15" i="2"/>
  <c r="I16" i="2"/>
  <c r="I17" i="2"/>
  <c r="I20" i="2"/>
  <c r="I22" i="2"/>
  <c r="I27" i="2"/>
  <c r="I29" i="2"/>
  <c r="I30" i="2"/>
  <c r="I35" i="2"/>
  <c r="I38" i="2"/>
  <c r="I39" i="2"/>
  <c r="I40" i="2"/>
  <c r="I42" i="2"/>
  <c r="I48" i="2"/>
  <c r="I51" i="2"/>
  <c r="I52" i="2"/>
  <c r="I53" i="2"/>
  <c r="I60" i="2"/>
  <c r="I61" i="2"/>
  <c r="I64" i="2"/>
  <c r="I65" i="2"/>
  <c r="I66" i="2"/>
  <c r="I67" i="2"/>
  <c r="I69" i="2"/>
  <c r="I71" i="2"/>
  <c r="I72" i="2"/>
  <c r="I73" i="2"/>
  <c r="I77" i="2"/>
  <c r="I78" i="2"/>
  <c r="I81" i="2"/>
  <c r="I92" i="2"/>
  <c r="I93" i="2"/>
  <c r="I96" i="2"/>
  <c r="I99" i="2"/>
  <c r="I100" i="2"/>
  <c r="I102" i="2"/>
  <c r="I103" i="2"/>
  <c r="C95" i="2"/>
  <c r="C94" i="2" s="1"/>
  <c r="C91" i="2"/>
  <c r="C87" i="2" s="1"/>
  <c r="C80" i="2"/>
  <c r="C79" i="2" s="1"/>
  <c r="C76" i="2"/>
  <c r="C75" i="2" s="1"/>
  <c r="C70" i="2"/>
  <c r="C68" i="2"/>
  <c r="C63" i="2"/>
  <c r="C55" i="2"/>
  <c r="C50" i="2"/>
  <c r="C49" i="2" s="1"/>
  <c r="C34" i="2"/>
  <c r="C28" i="2"/>
  <c r="C26" i="2"/>
  <c r="C23" i="2"/>
  <c r="C21" i="2"/>
  <c r="C19" i="2"/>
  <c r="E7" i="4" l="1"/>
  <c r="E6" i="4" s="1"/>
  <c r="C18" i="2"/>
  <c r="E77" i="4"/>
  <c r="C62" i="2"/>
  <c r="C54" i="2" s="1"/>
  <c r="C33" i="2"/>
  <c r="C25" i="2"/>
  <c r="H34" i="5"/>
  <c r="H24" i="5"/>
  <c r="H22" i="5"/>
  <c r="H21" i="5"/>
  <c r="H27" i="5"/>
  <c r="H28" i="5"/>
  <c r="H29" i="5"/>
  <c r="H31" i="5"/>
  <c r="C9" i="2" l="1"/>
  <c r="C104" i="2" s="1"/>
  <c r="E41" i="5"/>
  <c r="B15" i="8" s="1"/>
  <c r="E76" i="4"/>
  <c r="E58" i="2"/>
  <c r="F58" i="2"/>
  <c r="D58" i="2"/>
  <c r="G93" i="2"/>
  <c r="H93" i="2"/>
  <c r="E91" i="2"/>
  <c r="F91" i="2"/>
  <c r="D91" i="2"/>
  <c r="G38" i="2"/>
  <c r="G74" i="2"/>
  <c r="H73" i="2"/>
  <c r="G73" i="2"/>
  <c r="H72" i="2"/>
  <c r="G72" i="2"/>
  <c r="H71" i="2"/>
  <c r="G71" i="2"/>
  <c r="H69" i="2"/>
  <c r="G69" i="2"/>
  <c r="H67" i="2"/>
  <c r="G67" i="2"/>
  <c r="G66" i="2"/>
  <c r="H64" i="2"/>
  <c r="G64" i="2"/>
  <c r="H60" i="2"/>
  <c r="G60" i="2"/>
  <c r="H20" i="2"/>
  <c r="G20" i="2"/>
  <c r="I91" i="2" l="1"/>
  <c r="E88" i="4"/>
  <c r="E14" i="8"/>
  <c r="F6" i="8"/>
  <c r="D15" i="8"/>
  <c r="C14" i="8"/>
  <c r="F10" i="8"/>
  <c r="F9" i="8"/>
  <c r="F8" i="8"/>
  <c r="F7" i="8"/>
  <c r="I14" i="8" l="1"/>
  <c r="H11" i="8"/>
  <c r="H13" i="8"/>
  <c r="J14" i="8"/>
  <c r="B13" i="6"/>
  <c r="H9" i="8"/>
  <c r="H6" i="8"/>
  <c r="H8" i="8"/>
  <c r="H10" i="8"/>
  <c r="F14" i="8"/>
  <c r="F25" i="5" l="1"/>
  <c r="I65" i="4" l="1"/>
  <c r="J65" i="4"/>
  <c r="I66" i="4"/>
  <c r="J66" i="4"/>
  <c r="H100" i="2" l="1"/>
  <c r="G100" i="2"/>
  <c r="G98" i="2"/>
  <c r="H98" i="2"/>
  <c r="E34" i="2"/>
  <c r="F34" i="2"/>
  <c r="I34" i="2" s="1"/>
  <c r="D34" i="2"/>
  <c r="E11" i="2"/>
  <c r="E10" i="2" s="1"/>
  <c r="F11" i="2"/>
  <c r="D11" i="2"/>
  <c r="E63" i="2"/>
  <c r="F63" i="2"/>
  <c r="I63" i="2" s="1"/>
  <c r="D63" i="2"/>
  <c r="D23" i="2"/>
  <c r="J61" i="4"/>
  <c r="I61" i="4"/>
  <c r="H59" i="4"/>
  <c r="K59" i="4" s="1"/>
  <c r="G59" i="4"/>
  <c r="F59" i="4"/>
  <c r="G57" i="4"/>
  <c r="F10" i="2" l="1"/>
  <c r="I10" i="2" s="1"/>
  <c r="I11" i="2"/>
  <c r="G63" i="2"/>
  <c r="I59" i="4"/>
  <c r="J59" i="4"/>
  <c r="D22" i="7"/>
  <c r="D11" i="7"/>
  <c r="G22" i="7" l="1"/>
  <c r="E22" i="7"/>
  <c r="G11" i="7"/>
  <c r="E11" i="7"/>
  <c r="E12" i="6"/>
  <c r="J12" i="6" s="1"/>
  <c r="D12" i="6"/>
  <c r="C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H20" i="5"/>
  <c r="G7" i="5"/>
  <c r="H9" i="6" l="1"/>
  <c r="I12" i="6"/>
  <c r="H8" i="6"/>
  <c r="H10" i="6"/>
  <c r="H7" i="6"/>
  <c r="H11" i="6"/>
  <c r="G12" i="6"/>
  <c r="H5" i="6"/>
  <c r="F12" i="6"/>
  <c r="G6" i="5" l="1"/>
  <c r="G5" i="5" l="1"/>
  <c r="G41" i="5" l="1"/>
  <c r="E15" i="8" s="1"/>
  <c r="H7" i="8" s="1"/>
  <c r="F18" i="5"/>
  <c r="I10" i="4"/>
  <c r="J10" i="4"/>
  <c r="I12" i="4"/>
  <c r="J12" i="4"/>
  <c r="I13" i="4"/>
  <c r="J13" i="4"/>
  <c r="I15" i="4"/>
  <c r="J15" i="4"/>
  <c r="I16" i="4"/>
  <c r="J16" i="4"/>
  <c r="I17" i="4"/>
  <c r="J17" i="4"/>
  <c r="I18" i="4"/>
  <c r="J18" i="4"/>
  <c r="I19" i="4"/>
  <c r="J19" i="4"/>
  <c r="I24" i="4"/>
  <c r="J24" i="4"/>
  <c r="I26" i="4"/>
  <c r="J26" i="4"/>
  <c r="I28" i="4"/>
  <c r="J28" i="4"/>
  <c r="I29" i="4"/>
  <c r="J29" i="4"/>
  <c r="I30" i="4"/>
  <c r="J30" i="4"/>
  <c r="I31" i="4"/>
  <c r="J31" i="4"/>
  <c r="I33" i="4"/>
  <c r="J33" i="4"/>
  <c r="I44" i="4"/>
  <c r="J44" i="4"/>
  <c r="I45" i="4"/>
  <c r="J45" i="4"/>
  <c r="I49" i="4"/>
  <c r="J49" i="4"/>
  <c r="I52" i="4"/>
  <c r="J52" i="4"/>
  <c r="I54" i="4"/>
  <c r="J54" i="4"/>
  <c r="I56" i="4"/>
  <c r="J56" i="4"/>
  <c r="I58" i="4"/>
  <c r="J58" i="4"/>
  <c r="I60" i="4"/>
  <c r="J60" i="4"/>
  <c r="I62" i="4"/>
  <c r="J62" i="4"/>
  <c r="I67" i="4"/>
  <c r="J67" i="4"/>
  <c r="I70" i="4"/>
  <c r="J70" i="4"/>
  <c r="I71" i="4"/>
  <c r="J71" i="4"/>
  <c r="I72" i="4"/>
  <c r="J72" i="4"/>
  <c r="I73" i="4"/>
  <c r="J73" i="4"/>
  <c r="I79" i="4"/>
  <c r="J79" i="4"/>
  <c r="I80" i="4"/>
  <c r="J80" i="4"/>
  <c r="I82" i="4"/>
  <c r="J82" i="4"/>
  <c r="I84" i="4"/>
  <c r="J84" i="4"/>
  <c r="I85" i="4"/>
  <c r="J85" i="4"/>
  <c r="I86" i="4"/>
  <c r="J86" i="4"/>
  <c r="I87" i="4"/>
  <c r="J87" i="4"/>
  <c r="I9" i="4"/>
  <c r="J9" i="4"/>
  <c r="I41" i="5" l="1"/>
  <c r="F17" i="5"/>
  <c r="F7" i="5"/>
  <c r="F6" i="5" s="1"/>
  <c r="H8" i="5"/>
  <c r="H6" i="5" l="1"/>
  <c r="H7" i="5"/>
  <c r="F5" i="5" l="1"/>
  <c r="H5" i="5" s="1"/>
  <c r="F41" i="5" l="1"/>
  <c r="G8" i="4"/>
  <c r="H8" i="4"/>
  <c r="K8" i="4" s="1"/>
  <c r="G11" i="4"/>
  <c r="H11" i="4"/>
  <c r="K11" i="4" s="1"/>
  <c r="G14" i="4"/>
  <c r="G32" i="4"/>
  <c r="H32" i="4"/>
  <c r="K32" i="4" s="1"/>
  <c r="G35" i="4"/>
  <c r="G37" i="4"/>
  <c r="G43" i="4"/>
  <c r="G42" i="4" s="1"/>
  <c r="H43" i="4"/>
  <c r="G48" i="4"/>
  <c r="H48" i="4"/>
  <c r="K48" i="4" s="1"/>
  <c r="G51" i="4"/>
  <c r="H51" i="4"/>
  <c r="K51" i="4" s="1"/>
  <c r="G55" i="4"/>
  <c r="G53" i="4" s="1"/>
  <c r="H55" i="4"/>
  <c r="H57" i="4"/>
  <c r="K57" i="4" s="1"/>
  <c r="G69" i="4"/>
  <c r="H69" i="4"/>
  <c r="K69" i="4" s="1"/>
  <c r="G78" i="4"/>
  <c r="H78" i="4"/>
  <c r="K78" i="4" s="1"/>
  <c r="G83" i="4"/>
  <c r="G81" i="4" s="1"/>
  <c r="H83" i="4"/>
  <c r="K83" i="4" s="1"/>
  <c r="F83" i="4"/>
  <c r="F81" i="4" s="1"/>
  <c r="F78" i="4"/>
  <c r="F74" i="4"/>
  <c r="F69" i="4"/>
  <c r="F57" i="4"/>
  <c r="F55" i="4"/>
  <c r="F51" i="4"/>
  <c r="F48" i="4"/>
  <c r="F43" i="4"/>
  <c r="F42" i="4" s="1"/>
  <c r="F37" i="4"/>
  <c r="F35" i="4"/>
  <c r="F32" i="4"/>
  <c r="F23" i="4"/>
  <c r="F20" i="4"/>
  <c r="F11" i="4"/>
  <c r="F8" i="4"/>
  <c r="F53" i="4" l="1"/>
  <c r="F50" i="4" s="1"/>
  <c r="K55" i="4"/>
  <c r="H53" i="4"/>
  <c r="K43" i="4"/>
  <c r="H42" i="4"/>
  <c r="K42" i="4" s="1"/>
  <c r="H14" i="4"/>
  <c r="K14" i="4" s="1"/>
  <c r="F14" i="4"/>
  <c r="H41" i="5"/>
  <c r="C15" i="8"/>
  <c r="G50" i="4"/>
  <c r="J32" i="4"/>
  <c r="I32" i="4"/>
  <c r="I11" i="4"/>
  <c r="J11" i="4"/>
  <c r="J57" i="4"/>
  <c r="I57" i="4"/>
  <c r="I51" i="4"/>
  <c r="J51" i="4"/>
  <c r="I43" i="4"/>
  <c r="J43" i="4"/>
  <c r="J78" i="4"/>
  <c r="I78" i="4"/>
  <c r="J55" i="4"/>
  <c r="I55" i="4"/>
  <c r="F77" i="4"/>
  <c r="F76" i="4" s="1"/>
  <c r="G77" i="4"/>
  <c r="G76" i="4" s="1"/>
  <c r="H81" i="4"/>
  <c r="I83" i="4"/>
  <c r="J83" i="4"/>
  <c r="I69" i="4"/>
  <c r="J69" i="4"/>
  <c r="I48" i="4"/>
  <c r="J48" i="4"/>
  <c r="I23" i="4"/>
  <c r="J23" i="4"/>
  <c r="I8" i="4"/>
  <c r="J8" i="4"/>
  <c r="J42" i="4" l="1"/>
  <c r="I42" i="4"/>
  <c r="J81" i="4"/>
  <c r="K81" i="4"/>
  <c r="H50" i="4"/>
  <c r="K50" i="4" s="1"/>
  <c r="K53" i="4"/>
  <c r="I81" i="4"/>
  <c r="I53" i="4"/>
  <c r="H77" i="4"/>
  <c r="J53" i="4"/>
  <c r="G7" i="4"/>
  <c r="G6" i="4" s="1"/>
  <c r="G88" i="4" s="1"/>
  <c r="F7" i="4"/>
  <c r="F6" i="4" s="1"/>
  <c r="F88" i="4" s="1"/>
  <c r="J14" i="4"/>
  <c r="H7" i="4"/>
  <c r="K7" i="4" s="1"/>
  <c r="I14" i="4"/>
  <c r="H76" i="4" l="1"/>
  <c r="J76" i="4" s="1"/>
  <c r="K77" i="4"/>
  <c r="I50" i="4"/>
  <c r="J77" i="4"/>
  <c r="I77" i="4"/>
  <c r="J50" i="4"/>
  <c r="C13" i="6"/>
  <c r="D13" i="6"/>
  <c r="I7" i="4"/>
  <c r="J7" i="4"/>
  <c r="H6" i="4"/>
  <c r="K6" i="4" l="1"/>
  <c r="H88" i="4"/>
  <c r="I76" i="4"/>
  <c r="K76" i="4"/>
  <c r="I6" i="4"/>
  <c r="J6" i="4"/>
  <c r="E13" i="6" l="1"/>
  <c r="H6" i="6" s="1"/>
  <c r="K88" i="4"/>
  <c r="I88" i="4"/>
  <c r="J88" i="4"/>
  <c r="G12" i="2" l="1"/>
  <c r="G13" i="2"/>
  <c r="G14" i="2"/>
  <c r="G15" i="2"/>
  <c r="G16" i="2"/>
  <c r="G17" i="2"/>
  <c r="G27" i="2"/>
  <c r="G29" i="2"/>
  <c r="G30" i="2"/>
  <c r="G35" i="2"/>
  <c r="G37" i="2"/>
  <c r="G39" i="2"/>
  <c r="G40" i="2"/>
  <c r="G41" i="2"/>
  <c r="G42" i="2"/>
  <c r="G46" i="2"/>
  <c r="G47" i="2"/>
  <c r="G48" i="2"/>
  <c r="G51" i="2"/>
  <c r="G52" i="2"/>
  <c r="G53" i="2"/>
  <c r="G61" i="2"/>
  <c r="G65" i="2"/>
  <c r="G77" i="2"/>
  <c r="G78" i="2"/>
  <c r="G81" i="2"/>
  <c r="G88" i="2"/>
  <c r="G89" i="2"/>
  <c r="G92" i="2"/>
  <c r="G96" i="2"/>
  <c r="G99" i="2"/>
  <c r="G102" i="2"/>
  <c r="G103" i="2"/>
  <c r="H12" i="2"/>
  <c r="H13" i="2"/>
  <c r="H15" i="2"/>
  <c r="H16" i="2"/>
  <c r="H17" i="2"/>
  <c r="H27" i="2"/>
  <c r="H29" i="2"/>
  <c r="H30" i="2"/>
  <c r="H35" i="2"/>
  <c r="H38" i="2"/>
  <c r="H39" i="2"/>
  <c r="H40" i="2"/>
  <c r="H42" i="2"/>
  <c r="H48" i="2"/>
  <c r="H51" i="2"/>
  <c r="H52" i="2"/>
  <c r="H53" i="2"/>
  <c r="H61" i="2"/>
  <c r="H77" i="2"/>
  <c r="H78" i="2"/>
  <c r="H81" i="2"/>
  <c r="H89" i="2"/>
  <c r="H92" i="2"/>
  <c r="H96" i="2"/>
  <c r="H99" i="2"/>
  <c r="H102" i="2"/>
  <c r="H103" i="2"/>
  <c r="F95" i="2"/>
  <c r="E95" i="2"/>
  <c r="E94" i="2" s="1"/>
  <c r="E87" i="2" s="1"/>
  <c r="F80" i="2"/>
  <c r="E80" i="2"/>
  <c r="E79" i="2" s="1"/>
  <c r="F76" i="2"/>
  <c r="E76" i="2"/>
  <c r="E75" i="2" s="1"/>
  <c r="F70" i="2"/>
  <c r="I70" i="2" s="1"/>
  <c r="E70" i="2"/>
  <c r="F68" i="2"/>
  <c r="E68" i="2"/>
  <c r="E55" i="2"/>
  <c r="F50" i="2"/>
  <c r="E50" i="2"/>
  <c r="E49" i="2" s="1"/>
  <c r="F45" i="2"/>
  <c r="I45" i="2" s="1"/>
  <c r="E45" i="2"/>
  <c r="F28" i="2"/>
  <c r="I28" i="2" s="1"/>
  <c r="E28" i="2"/>
  <c r="F26" i="2"/>
  <c r="I26" i="2" s="1"/>
  <c r="E26" i="2"/>
  <c r="F21" i="2"/>
  <c r="I21" i="2" s="1"/>
  <c r="F19" i="2"/>
  <c r="I19" i="2" s="1"/>
  <c r="E19" i="2"/>
  <c r="D95" i="2"/>
  <c r="D94" i="2" s="1"/>
  <c r="D87" i="2" s="1"/>
  <c r="D80" i="2"/>
  <c r="D79" i="2" s="1"/>
  <c r="D76" i="2"/>
  <c r="D75" i="2" s="1"/>
  <c r="D70" i="2"/>
  <c r="D68" i="2"/>
  <c r="D55" i="2"/>
  <c r="D50" i="2"/>
  <c r="D49" i="2" s="1"/>
  <c r="D45" i="2"/>
  <c r="D28" i="2"/>
  <c r="D26" i="2"/>
  <c r="D21" i="2"/>
  <c r="D19" i="2"/>
  <c r="D10" i="2"/>
  <c r="I68" i="2" l="1"/>
  <c r="H68" i="2"/>
  <c r="G68" i="2"/>
  <c r="F49" i="2"/>
  <c r="I49" i="2" s="1"/>
  <c r="I50" i="2"/>
  <c r="F79" i="2"/>
  <c r="I79" i="2" s="1"/>
  <c r="I80" i="2"/>
  <c r="F75" i="2"/>
  <c r="I75" i="2" s="1"/>
  <c r="I76" i="2"/>
  <c r="F94" i="2"/>
  <c r="I95" i="2"/>
  <c r="E62" i="2"/>
  <c r="E54" i="2" s="1"/>
  <c r="D62" i="2"/>
  <c r="D54" i="2" s="1"/>
  <c r="H70" i="2"/>
  <c r="G70" i="2"/>
  <c r="F18" i="2"/>
  <c r="I18" i="2" s="1"/>
  <c r="E18" i="2"/>
  <c r="D18" i="2"/>
  <c r="F62" i="2"/>
  <c r="D25" i="2"/>
  <c r="E33" i="2"/>
  <c r="G49" i="2"/>
  <c r="E25" i="2"/>
  <c r="D33" i="2"/>
  <c r="G19" i="2"/>
  <c r="H76" i="2"/>
  <c r="G50" i="2"/>
  <c r="H80" i="2"/>
  <c r="H26" i="2"/>
  <c r="G45" i="2"/>
  <c r="G95" i="2"/>
  <c r="G80" i="2"/>
  <c r="G76" i="2"/>
  <c r="G10" i="2"/>
  <c r="G91" i="2"/>
  <c r="G11" i="2"/>
  <c r="F25" i="2"/>
  <c r="I25" i="2" s="1"/>
  <c r="H28" i="2"/>
  <c r="H50" i="2"/>
  <c r="E86" i="2"/>
  <c r="H91" i="2"/>
  <c r="F33" i="2"/>
  <c r="I33" i="2" s="1"/>
  <c r="H45" i="2"/>
  <c r="G34" i="2"/>
  <c r="G28" i="2"/>
  <c r="G26" i="2"/>
  <c r="G97" i="2"/>
  <c r="H95" i="2"/>
  <c r="H34" i="2"/>
  <c r="H19" i="2"/>
  <c r="H11" i="2"/>
  <c r="H10" i="2"/>
  <c r="F55" i="2"/>
  <c r="D86" i="2"/>
  <c r="I94" i="2" l="1"/>
  <c r="F87" i="2"/>
  <c r="G79" i="2"/>
  <c r="H79" i="2"/>
  <c r="H94" i="2"/>
  <c r="H49" i="2"/>
  <c r="G94" i="2"/>
  <c r="G75" i="2"/>
  <c r="H75" i="2"/>
  <c r="I62" i="2"/>
  <c r="G62" i="2"/>
  <c r="F54" i="2"/>
  <c r="D9" i="2"/>
  <c r="E9" i="2"/>
  <c r="G25" i="2"/>
  <c r="F9" i="2"/>
  <c r="I9" i="2" s="1"/>
  <c r="H25" i="2"/>
  <c r="G18" i="2"/>
  <c r="G33" i="2"/>
  <c r="H33" i="2"/>
  <c r="H97" i="2"/>
  <c r="D104" i="2" l="1"/>
  <c r="D105" i="2" s="1"/>
  <c r="F104" i="2"/>
  <c r="E104" i="2"/>
  <c r="E105" i="2" s="1"/>
  <c r="G87" i="2"/>
  <c r="G54" i="2"/>
  <c r="I54" i="2"/>
  <c r="G9" i="2"/>
  <c r="H9" i="2"/>
  <c r="F86" i="2"/>
  <c r="H87" i="2"/>
  <c r="G86" i="2" l="1"/>
  <c r="G104" i="2"/>
  <c r="I104" i="2"/>
  <c r="H104" i="2"/>
  <c r="F105" i="2"/>
  <c r="H86" i="2"/>
  <c r="H105" i="2" l="1"/>
  <c r="G105" i="2"/>
  <c r="I87" i="2"/>
  <c r="C86" i="2" l="1"/>
  <c r="C105" i="2" s="1"/>
  <c r="I105" i="2" s="1"/>
  <c r="I86" i="2" l="1"/>
</calcChain>
</file>

<file path=xl/sharedStrings.xml><?xml version="1.0" encoding="utf-8"?>
<sst xmlns="http://schemas.openxmlformats.org/spreadsheetml/2006/main" count="769" uniqueCount="452">
  <si>
    <t>Код</t>
  </si>
  <si>
    <t>Найменування згідно
 з Класифікацією доходів бюджету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</si>
  <si>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</si>
  <si>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</si>
  <si>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</si>
  <si>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</si>
  <si>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</si>
  <si>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</si>
  <si>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</si>
  <si>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</si>
  <si>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</si>
  <si>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</si>
  <si>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</si>
  <si>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</si>
  <si>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</si>
  <si>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</si>
  <si>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</si>
  <si>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</si>
  <si>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</si>
  <si>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</si>
  <si>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</si>
  <si>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</si>
  <si>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</si>
  <si>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</si>
  <si>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</si>
  <si>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</si>
  <si>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</si>
  <si>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</si>
  <si>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</si>
  <si>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</si>
  <si>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</si>
  <si>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</si>
  <si>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</si>
  <si>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</si>
  <si>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</si>
  <si>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</si>
  <si>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</si>
  <si>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</si>
  <si>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</si>
  <si>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</si>
  <si>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викидів забруднюючих речовин в атмосферне повітря стаціонарними джерелами забруднення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</si>
  <si>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</si>
  <si>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</si>
  <si>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</si>
  <si>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</si>
  <si>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</si>
  <si>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</si>
  <si>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Інші надходження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</si>
  <si>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</si>
  <si>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</si>
  <si>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</si>
  <si>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</si>
  <si>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</si>
  <si>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</si>
  <si>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</si>
  <si>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</si>
  <si>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</si>
  <si>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</si>
  <si>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</si>
  <si>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</si>
  <si>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</si>
  <si>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</si>
  <si>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</si>
  <si>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</si>
  <si>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</si>
  <si>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</si>
  <si>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</si>
  <si>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</si>
  <si>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</si>
  <si>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</si>
  <si>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</si>
  <si>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</si>
  <si>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</si>
  <si>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 з місцевих бюджетів іншим місцевим бюджетам</t>
  </si>
  <si>
    <t>дотації з обласного бюджету :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</si>
  <si>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</si>
  <si>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</si>
  <si>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субвенції з обласного бюджету 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</si>
  <si>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</si>
  <si>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 на здійснення підтримки окремих закладів та заходів у системі охорони здоров’я за рахунок відповідної субвенції з державного бюджету</t>
  </si>
  <si>
    <t>Інші субвенції з місцевого бюджету</t>
  </si>
  <si>
    <t>Всього (без урахування трансфертів)</t>
  </si>
  <si>
    <t>Всього</t>
  </si>
  <si>
    <r>
      <t xml:space="preserve">ІНФОРМАЦІЯ </t>
    </r>
    <r>
      <rPr>
        <b/>
        <sz val="10"/>
        <rFont val="Times New Roman"/>
        <family val="1"/>
      </rPr>
      <t xml:space="preserve">
про виконання районного бюджету Долинського району за   2020  рік</t>
    </r>
  </si>
  <si>
    <t>І. ДОХОДИ (ЗАГАЛЬНИЙ ФОНД)</t>
  </si>
  <si>
    <t xml:space="preserve">затверджено
з урахуванням
змін на звітний період 2021 року
</t>
  </si>
  <si>
    <t xml:space="preserve">      Виконання дохідної частини  бюджету сільської територіальної громади  характеризується такими даними:</t>
  </si>
  <si>
    <t>%  виконання
до плану на звітний період 2021 року  з урахуванням змін</t>
  </si>
  <si>
    <t>Інші джерела власних надходжень бюджетних установ</t>
  </si>
  <si>
    <t xml:space="preserve"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 та розміщених  на них інших об'єктів </t>
  </si>
  <si>
    <t>0100000</t>
  </si>
  <si>
    <t>Гурівська сільська  рада</t>
  </si>
  <si>
    <t>0110000</t>
  </si>
  <si>
    <t xml:space="preserve"> Гурівська сільська рада</t>
  </si>
  <si>
    <t>0110100</t>
  </si>
  <si>
    <t>0100</t>
  </si>
  <si>
    <t>Державне управління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</si>
  <si>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</si>
  <si>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</si>
  <si>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</si>
  <si>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</si>
  <si>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</si>
  <si>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</si>
  <si>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</si>
  <si>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</si>
  <si>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0112000</t>
  </si>
  <si>
    <t>2000</t>
  </si>
  <si>
    <t>Охорона здоров'я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</si>
  <si>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</si>
  <si>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</si>
  <si>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</si>
  <si>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</si>
  <si>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</si>
  <si>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</si>
  <si>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</si>
  <si>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</si>
  <si>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0113000</t>
  </si>
  <si>
    <t>3000</t>
  </si>
  <si>
    <t>Соціальний захист та соціальне забезпечення</t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</si>
  <si>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</si>
  <si>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</si>
  <si>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</si>
  <si>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</si>
  <si>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</si>
  <si>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</si>
  <si>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</si>
  <si>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зв'язку</t>
  </si>
  <si>
    <t>0113033</t>
  </si>
  <si>
    <t>Компенсаційні виплати на пільговий проїзд автомобільним транспортом окремим категоріям громадян</t>
  </si>
  <si>
    <t>0113035</t>
  </si>
  <si>
    <t>Компенсаційні виплати за пільговий проїзд окремих категорій громадян на залізничному транспорті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</si>
  <si>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</si>
  <si>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</si>
  <si>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</si>
  <si>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</si>
  <si>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0113110</t>
  </si>
  <si>
    <t>3110</t>
  </si>
  <si>
    <t>Заклади і заходи з питань дітей та їх соціального захисту</t>
  </si>
  <si>
    <t>0113112</t>
  </si>
  <si>
    <t>3112</t>
  </si>
  <si>
    <t>1040</t>
  </si>
  <si>
    <t>Заходи державної політики з питань дітей та їх соціального захисту</t>
  </si>
  <si>
    <t>0113130</t>
  </si>
  <si>
    <t>3130</t>
  </si>
  <si>
    <t>Реалізація державної політики у молодіжній сфері</t>
  </si>
  <si>
    <t>0113133</t>
  </si>
  <si>
    <t>3133</t>
  </si>
  <si>
    <t>Інші заходи та заклади молодіжної політики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</si>
  <si>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</si>
  <si>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</si>
  <si>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</si>
  <si>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</si>
  <si>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</si>
  <si>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</si>
  <si>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</si>
  <si>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</si>
  <si>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3192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</si>
  <si>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</si>
  <si>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0113210</t>
  </si>
  <si>
    <t>3210</t>
  </si>
  <si>
    <t>1050</t>
  </si>
  <si>
    <t>Організація та проведення громадських робіт</t>
  </si>
  <si>
    <t>0113241</t>
  </si>
  <si>
    <t>3241</t>
  </si>
  <si>
    <t>1090</t>
  </si>
  <si>
    <t>Інші заходи у сфері соціального захисту і соціального забезпечення</t>
  </si>
  <si>
    <t>0113242</t>
  </si>
  <si>
    <t>3242</t>
  </si>
  <si>
    <t>0116000</t>
  </si>
  <si>
    <t>Житлово - комунальне господарство</t>
  </si>
  <si>
    <t>0116030</t>
  </si>
  <si>
    <t>0620</t>
  </si>
  <si>
    <t>Організація благоустрою населених пунктів</t>
  </si>
  <si>
    <t>0117000</t>
  </si>
  <si>
    <t>7000</t>
  </si>
  <si>
    <t>Економічна діяльність</t>
  </si>
  <si>
    <t>0117100</t>
  </si>
  <si>
    <t>Сільське, лісове, рибне господарство та мисливство</t>
  </si>
  <si>
    <t>0117130</t>
  </si>
  <si>
    <t>0421</t>
  </si>
  <si>
    <t>Здійснення заходів із землеустрою</t>
  </si>
  <si>
    <t>0117400</t>
  </si>
  <si>
    <t>Транспорт та транспортна інфраструктура, дорожнє господасртво</t>
  </si>
  <si>
    <t>0117442</t>
  </si>
  <si>
    <t>0456</t>
  </si>
  <si>
    <t>Утримання та розвиток інших об'єктів транспортної інфраструктури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</si>
  <si>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</si>
  <si>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</si>
  <si>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0118000</t>
  </si>
  <si>
    <t>8000</t>
  </si>
  <si>
    <t>Інша діяльність</t>
  </si>
  <si>
    <t>0118100</t>
  </si>
  <si>
    <t>8100</t>
  </si>
  <si>
    <t>Захист населення і територій від надзвичайних ситуацій техногенного та природного характеру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</si>
  <si>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</si>
  <si>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</si>
  <si>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</si>
  <si>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</si>
  <si>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</si>
  <si>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</si>
  <si>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</si>
  <si>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0118300</t>
  </si>
  <si>
    <t>8300</t>
  </si>
  <si>
    <t>Охорона навколишнього природного середовища</t>
  </si>
  <si>
    <t>0118340</t>
  </si>
  <si>
    <t>8340</t>
  </si>
  <si>
    <t>0540</t>
  </si>
  <si>
    <t>Природоохоронні заходи за рахунок цільових фондів</t>
  </si>
  <si>
    <t>0600000</t>
  </si>
  <si>
    <t>Відділ освіти, культури, молоді та спорту сільської ради</t>
  </si>
  <si>
    <t>0610100</t>
  </si>
  <si>
    <t>0610160</t>
  </si>
  <si>
    <t>0160</t>
  </si>
  <si>
    <t xml:space="preserve">Керівництво і управління у  сфері освіти </t>
  </si>
  <si>
    <t>0611000</t>
  </si>
  <si>
    <t>1000</t>
  </si>
  <si>
    <t>Освіта</t>
  </si>
  <si>
    <t>0611010</t>
  </si>
  <si>
    <t>0910</t>
  </si>
  <si>
    <t>Надання дошкільної освіти</t>
  </si>
  <si>
    <t>0611020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</si>
  <si>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</si>
  <si>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</si>
  <si>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</si>
  <si>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</si>
  <si>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загальної, середньої освіти</t>
  </si>
  <si>
    <t>0611030</t>
  </si>
  <si>
    <t>Надання загальної середньої освіти за рахунок освітньої субвенції</t>
  </si>
  <si>
    <t>0611031</t>
  </si>
  <si>
    <t>1031</t>
  </si>
  <si>
    <t>0611130</t>
  </si>
  <si>
    <t>1130</t>
  </si>
  <si>
    <t>0990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</si>
  <si>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</si>
  <si>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</si>
  <si>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</si>
  <si>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</si>
  <si>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</si>
  <si>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</si>
  <si>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0614000</t>
  </si>
  <si>
    <t>4000</t>
  </si>
  <si>
    <t>Культура і мистецтво</t>
  </si>
  <si>
    <t>0614030</t>
  </si>
  <si>
    <t>0824</t>
  </si>
  <si>
    <t>Забезпечення діяльності бібліотек</t>
  </si>
  <si>
    <t>0614060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</si>
  <si>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</si>
  <si>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</si>
  <si>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0614081</t>
  </si>
  <si>
    <t>0829</t>
  </si>
  <si>
    <t xml:space="preserve">Забезпечення діяльності інших закладів в галузі культури і мистецтва </t>
  </si>
  <si>
    <t>0614082</t>
  </si>
  <si>
    <t>Інші заходи в галузі культури і мистецтва</t>
  </si>
  <si>
    <t>0615000</t>
  </si>
  <si>
    <t>Фізична культура і спорт</t>
  </si>
  <si>
    <t>0615011</t>
  </si>
  <si>
    <t>0810</t>
  </si>
  <si>
    <t>Проведення навчально-тренувальних зборiв i змагань з олімпійських видів спорту</t>
  </si>
  <si>
    <t>3700000</t>
  </si>
  <si>
    <t xml:space="preserve">Фінансовий відділ Гурівської сільської ради </t>
  </si>
  <si>
    <t>3710000</t>
  </si>
  <si>
    <t>3710100</t>
  </si>
  <si>
    <t>3710160</t>
  </si>
  <si>
    <t>Керівництво і управління у  сфері фінансів</t>
  </si>
  <si>
    <t>3718500</t>
  </si>
  <si>
    <t>8500</t>
  </si>
  <si>
    <t>Нерозподілені странсферти з державного бюджету</t>
  </si>
  <si>
    <t>3719000</t>
  </si>
  <si>
    <t>9000</t>
  </si>
  <si>
    <t>Міжбюджетні трансферти</t>
  </si>
  <si>
    <t>3719150</t>
  </si>
  <si>
    <t xml:space="preserve">Інші дотації з місцевого бюджету </t>
  </si>
  <si>
    <t>3719700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</si>
  <si>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</si>
  <si>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3719710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</si>
  <si>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</si>
  <si>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3719750</t>
  </si>
  <si>
    <t>Субвенція з місцевого бюджету на співфінансування інвестиційних проектів</t>
  </si>
  <si>
    <t>3719770</t>
  </si>
  <si>
    <t>3719800</t>
  </si>
  <si>
    <t>Субвенція з місцевого бюджету державному бюджету на виконання програм соціально - економічного розвитку регіонів</t>
  </si>
  <si>
    <t>Всього видатків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</si>
  <si>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</si>
  <si>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</si>
  <si>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</si>
  <si>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</si>
  <si>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 xml:space="preserve">% направлення
</t>
  </si>
  <si>
    <t xml:space="preserve">% направлення на захищені статті бюджету
</t>
  </si>
  <si>
    <t>Оплата праці і нарахування на заробітну плату</t>
  </si>
  <si>
    <t>Медикаменти та перев"язувальні матеріали</t>
  </si>
  <si>
    <t>Продукти харчування</t>
  </si>
  <si>
    <t>Оплата комунальних послуг та енергоносіїв</t>
  </si>
  <si>
    <t>Поточні трансферти</t>
  </si>
  <si>
    <t xml:space="preserve">Соціальне забезпечення </t>
  </si>
  <si>
    <t>Інші видатки бюджету</t>
  </si>
  <si>
    <t>Разом</t>
  </si>
  <si>
    <t>перевірка</t>
  </si>
  <si>
    <t>ІІ. ДОХОДИ (СПЕЦІАЛЬНИЙ  ФОНД)</t>
  </si>
  <si>
    <t>ІІІ. ВИДАТКИ (загальний фонд)</t>
  </si>
  <si>
    <t>ІУ. ВИДАТКИ (спеціальний фонд)</t>
  </si>
  <si>
    <t>У. Виконання  бюджету  за основними економічними статтями:</t>
  </si>
  <si>
    <t>Загальний фонд</t>
  </si>
  <si>
    <t>Спеціальний фонд</t>
  </si>
  <si>
    <t>Заробітна плата з нарахуваннями</t>
  </si>
  <si>
    <t>по видаткам на харчування</t>
  </si>
  <si>
    <t>по видаткам на медикаменти</t>
  </si>
  <si>
    <t>по розрахункам за енергоносії</t>
  </si>
  <si>
    <t xml:space="preserve"> - по пільгам, субсидіям, допомогам населенню</t>
  </si>
  <si>
    <t>по іншим видаткам бюджетних установ</t>
  </si>
  <si>
    <t>Всього заборгованість</t>
  </si>
  <si>
    <r>
      <t xml:space="preserve">поточні трансферти населенню, </t>
    </r>
    <r>
      <rPr>
        <i/>
        <sz val="12"/>
        <rFont val="Times New Roman"/>
        <family val="1"/>
      </rPr>
      <t xml:space="preserve">у т ч </t>
    </r>
  </si>
  <si>
    <t>Динаміка кредиторської та дебіторської  заборгованості (разом), враховуючи  бюджетні установи, 
що утримуються за рахунок коштів  бюджету :</t>
  </si>
  <si>
    <t xml:space="preserve">УІ. Заборгованість по загальному фонду бюджетних установ, які фінансуються з  бюджету Гурівської сільської територіальної громади </t>
  </si>
  <si>
    <t xml:space="preserve">УІІ. Заборгованість по спеціальному фонду  бюджетних установ, які фінансуються з  бюджету Гурівської сільської територіальної грмади </t>
  </si>
  <si>
    <t>0611060</t>
  </si>
  <si>
    <t>0611061</t>
  </si>
  <si>
    <t>Надання загальної середньої освіти закладами загальної середньої освіти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</si>
  <si>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</si>
  <si>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1060</t>
  </si>
  <si>
    <t>Методичне забезпечення діяльності закладів освіти</t>
  </si>
  <si>
    <t>0617321</t>
  </si>
  <si>
    <t>7321</t>
  </si>
  <si>
    <t>0443</t>
  </si>
  <si>
    <t xml:space="preserve">Рентна плата за користування надрами для видобування корисних копалин місцевого значення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</si>
  <si>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</si>
  <si>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</si>
  <si>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</si>
  <si>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</si>
  <si>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</si>
  <si>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</si>
  <si>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Благодійні внески, гранти та дарунки</t>
  </si>
  <si>
    <t>Будівництво  освітніх установ та закладів</t>
  </si>
  <si>
    <t>Капітальні видатки</t>
  </si>
  <si>
    <t>Начальник фінансового відділу</t>
  </si>
  <si>
    <t>Оксана СТИНГА</t>
  </si>
  <si>
    <t>Адміністративні штрафи та іштрафні санкції зак порушення законодавства у сфері вирорбництва та обігу алкогольних напоїв та тютюнових виробів </t>
  </si>
  <si>
    <t>Субвенція з державного бюджету  місцевим бюджетам на здійснення заходів щодо соціально - економічного розвитку окремих територій</t>
  </si>
  <si>
    <t>Надходження коштів від відшкодування втрат сільськогосподарського і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</si>
  <si>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</si>
  <si>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Доходи від операцій з капіталом</t>
  </si>
  <si>
    <t>Кошти від продажу землі і нематеріальних активів</t>
  </si>
  <si>
    <t>Кошти від прожу землі</t>
  </si>
  <si>
    <t>Забезпечення діяльності інших закладів у сфері соціального захисту і соціального забезпечення</t>
  </si>
  <si>
    <t>0117363</t>
  </si>
  <si>
    <t>7363</t>
  </si>
  <si>
    <t>0490</t>
  </si>
  <si>
    <t>Виконання інвестиційних поектів в рамках здійснення заходів щодо соціально - економічного розвитку окремих територій</t>
  </si>
  <si>
    <t>на
1.01.2023 р</t>
  </si>
  <si>
    <t>0118200</t>
  </si>
  <si>
    <t>8200</t>
  </si>
  <si>
    <t>Громадський порядок та безпека</t>
  </si>
  <si>
    <t>0118240</t>
  </si>
  <si>
    <t>8240</t>
  </si>
  <si>
    <t>0380</t>
  </si>
  <si>
    <t>Заходи та роботи з територіальної оборони</t>
  </si>
  <si>
    <t>Будівництво освітніх установ та закладів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</si>
  <si>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</si>
  <si>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</si>
  <si>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	
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</si>
  <si>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Кошти відвикупу земельних ділянок сільськогосподарського призначення державної та комунальної власності,передбачених пунктом 6-1 розділу Х "Перехідні положення" Земельного кодексу України</t>
  </si>
  <si>
    <t>0611150</t>
  </si>
  <si>
    <t>1150</t>
  </si>
  <si>
    <t>Забезпечення діяльності інклюзивно-ресурсних центрів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</si>
  <si>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</si>
  <si>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</si>
  <si>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</si>
  <si>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</si>
  <si>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</si>
  <si>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</si>
  <si>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0113230</t>
  </si>
  <si>
    <t>3230</t>
  </si>
  <si>
    <t>Видатки, пов'язані з наданням підтримки внутрішньопереміщеним та/або евакуйованим особам, у зв'язку із введенням воєнного стану</t>
  </si>
  <si>
    <t>Капітальні трансферти</t>
  </si>
  <si>
    <t>Виконання інвестиційних проектів в рамках здійснення заходів щодо соціально - економічного розвитку територій</t>
  </si>
  <si>
    <t>0617363</t>
  </si>
  <si>
    <t>До проекту рішення по затвердженню виконання  бюджету Гурівської сільської територіальної громади за січень - березень 2023 року</t>
  </si>
  <si>
    <t xml:space="preserve">виконано за
відповідний період 2022 року
</t>
  </si>
  <si>
    <t xml:space="preserve">затверджено
на 2023 рік з урахуванням внесених змін
</t>
  </si>
  <si>
    <t xml:space="preserve">затверджено
з урахуванням
змін на звітний період 2023 року
</t>
  </si>
  <si>
    <t xml:space="preserve">виконано за
звітний період 2023 року
</t>
  </si>
  <si>
    <t>%  виконання
до річного плану  з урахуванням змін на 2023 рік</t>
  </si>
  <si>
    <t>%  виконання
до плану на звітний період 2023 року  з урахуванням змін</t>
  </si>
  <si>
    <t>темп росту
до відповідного періоду 2022 року</t>
  </si>
  <si>
    <t>виконано за
відповідний період 2022 року</t>
  </si>
  <si>
    <t xml:space="preserve">затверджено
на 2023 рік з урахуванням внесених змін
</t>
  </si>
  <si>
    <t xml:space="preserve">виконано за
звітний період 2023 року
</t>
  </si>
  <si>
    <t>на
1.04.2023 р</t>
  </si>
  <si>
    <t>на
1.07.2023 р</t>
  </si>
  <si>
    <t>на
1.10.2023 р</t>
  </si>
  <si>
    <t>на
1.01.2024 р</t>
  </si>
  <si>
    <t>Надходження від продажу основного капіталу</t>
  </si>
  <si>
    <t>Кошти від реалізації скарбів, майна, одержавного державою або територіальною громадою в порядку 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</si>
  <si>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безхозяйного майна, знахідок, спадкового майна, майна,  одержавного  територіальною громадою в порядку  спадкування чи дарування,  а також валютні цінності і грошові кошти, власники яких невідомі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</si>
  <si>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</si>
  <si>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0117600</t>
  </si>
  <si>
    <t>Інші програми та заходи, пов'язані з економічною діяльністю</t>
  </si>
  <si>
    <t>0117680</t>
  </si>
  <si>
    <t>Членські внески до асоціацій органів місцевого самоврядування</t>
  </si>
  <si>
    <t>27,2 р.</t>
  </si>
  <si>
    <t>4,5 р.</t>
  </si>
  <si>
    <t>3 р.</t>
  </si>
  <si>
    <t>6 р.</t>
  </si>
  <si>
    <t>5 р.</t>
  </si>
  <si>
    <t>3,3 р.</t>
  </si>
  <si>
    <t>7,3 р.</t>
  </si>
  <si>
    <t>4,8 р.</t>
  </si>
  <si>
    <t>2,6 р.</t>
  </si>
  <si>
    <t>2,4 р.</t>
  </si>
  <si>
    <t>3,5 р.</t>
  </si>
  <si>
    <t>3,1 р.</t>
  </si>
  <si>
    <t>2,9 р.</t>
  </si>
  <si>
    <t>3,2 р.</t>
  </si>
  <si>
    <t>2,2 р.</t>
  </si>
  <si>
    <t>7 р.</t>
  </si>
  <si>
    <t>8 р.</t>
  </si>
  <si>
    <t>9 р.</t>
  </si>
  <si>
    <t>10 р.</t>
  </si>
  <si>
    <t>11 р.</t>
  </si>
  <si>
    <t>12 р.</t>
  </si>
  <si>
    <t>13 р.</t>
  </si>
  <si>
    <t>14 р.</t>
  </si>
  <si>
    <t>15 р.</t>
  </si>
  <si>
    <t>16 р.</t>
  </si>
  <si>
    <t>17 р.</t>
  </si>
  <si>
    <t>18 р.</t>
  </si>
  <si>
    <t>19 р.</t>
  </si>
  <si>
    <t>20 р.</t>
  </si>
  <si>
    <t>21 р.</t>
  </si>
  <si>
    <t>22 р.</t>
  </si>
  <si>
    <t>23 р.</t>
  </si>
  <si>
    <t>24 р.</t>
  </si>
  <si>
    <t>25 р.</t>
  </si>
  <si>
    <t>26 р.</t>
  </si>
  <si>
    <t>27 р.</t>
  </si>
  <si>
    <t>28 р.</t>
  </si>
  <si>
    <t>29 р.</t>
  </si>
  <si>
    <t>30 р.</t>
  </si>
  <si>
    <t>31 р.</t>
  </si>
  <si>
    <t>32 р.</t>
  </si>
  <si>
    <t>33 р.</t>
  </si>
  <si>
    <t>34 р.</t>
  </si>
  <si>
    <t>35 р.</t>
  </si>
  <si>
    <t>36 р.</t>
  </si>
  <si>
    <t>37 р.</t>
  </si>
  <si>
    <t>38 р.</t>
  </si>
  <si>
    <t>39 р.</t>
  </si>
  <si>
    <t>40 р.</t>
  </si>
  <si>
    <t>3,6 р.</t>
  </si>
  <si>
    <t>5,1 р.</t>
  </si>
  <si>
    <t>9,7 р.</t>
  </si>
  <si>
    <t>7,7 р.</t>
  </si>
  <si>
    <t>2,1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</si>
</sst>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62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Border="1"/>
    <xf numFmtId="0" fontId="9" fillId="0" borderId="1" xfId="0" applyFont="1" applyBorder="1"/>
    <xf numFmtId="0" fontId="14" fillId="0" borderId="0" xfId="0" applyFont="1"/>
    <xf numFmtId="164" fontId="7" fillId="0" borderId="1" xfId="0" applyNumberFormat="1" applyFont="1" applyBorder="1"/>
    <xf numFmtId="164" fontId="4" fillId="0" borderId="1" xfId="0" applyNumberFormat="1" applyFont="1" applyBorder="1"/>
    <xf numFmtId="164" fontId="9" fillId="0" borderId="1" xfId="0" applyNumberFormat="1" applyFont="1" applyBorder="1"/>
    <xf numFmtId="164" fontId="7" fillId="0" borderId="1" xfId="0" applyNumberFormat="1" applyFont="1" applyFill="1" applyBorder="1" applyAlignment="1">
      <alignment horizontal="center" wrapText="1"/>
    </xf>
    <xf numFmtId="0" fontId="7" fillId="0" borderId="0" xfId="0" applyFont="1"/>
    <xf numFmtId="49" fontId="4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6" fillId="0" borderId="3" xfId="2" applyNumberFormat="1" applyFont="1" applyFill="1" applyBorder="1" applyAlignment="1">
      <alignment horizontal="center" vertical="center" wrapText="1"/>
    </xf>
    <xf numFmtId="1" fontId="6" fillId="0" borderId="3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justify" vertical="center" wrapText="1"/>
    </xf>
    <xf numFmtId="2" fontId="10" fillId="0" borderId="2" xfId="0" applyNumberFormat="1" applyFont="1" applyFill="1" applyBorder="1" applyAlignment="1">
      <alignment horizontal="justify" vertical="center" wrapText="1"/>
    </xf>
    <xf numFmtId="2" fontId="4" fillId="0" borderId="2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justify" wrapText="1"/>
    </xf>
    <xf numFmtId="2" fontId="8" fillId="0" borderId="7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justify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0" borderId="4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0" fontId="12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164" fontId="7" fillId="0" borderId="0" xfId="0" applyNumberFormat="1" applyFo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/>
    <xf numFmtId="2" fontId="17" fillId="0" borderId="2" xfId="0" applyNumberFormat="1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4" fontId="12" fillId="0" borderId="1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9" fillId="0" borderId="1" xfId="0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7" fillId="0" borderId="0" xfId="0" applyNumberFormat="1" applyFont="1"/>
    <xf numFmtId="0" fontId="12" fillId="0" borderId="2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/>
    <xf numFmtId="4" fontId="9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/>
    <xf numFmtId="4" fontId="9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" fontId="4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165" fontId="4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165" fontId="9" fillId="0" borderId="1" xfId="0" applyNumberFormat="1" applyFont="1" applyFill="1" applyBorder="1"/>
    <xf numFmtId="165" fontId="7" fillId="0" borderId="1" xfId="0" applyNumberFormat="1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164" fontId="17" fillId="0" borderId="1" xfId="0" applyNumberFormat="1" applyFont="1" applyFill="1" applyBorder="1"/>
    <xf numFmtId="49" fontId="27" fillId="0" borderId="1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justify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justify" vertical="center" wrapText="1"/>
    </xf>
    <xf numFmtId="0" fontId="26" fillId="0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2" xfId="0" applyFont="1" applyBorder="1"/>
    <xf numFmtId="0" fontId="12" fillId="0" borderId="3" xfId="0" applyFont="1" applyBorder="1"/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/>
  </cellXfs>
  <cellStyles count="3">
    <cellStyle name="Обычный" xfId="0" builtinId="0"/>
    <cellStyle name="Обычный_дод.1" xfId="1" xr:uid="{00000000-0005-0000-0000-000001000000}"/>
    <cellStyle name="Обычный_Лист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zoomScale="96" zoomScaleNormal="96" workbookViewId="0">
      <pane xSplit="3" ySplit="8" topLeftCell="D86" activePane="bottomRight" state="frozen"/>
      <selection pane="topRight" activeCell="D1" sqref="D1"/>
      <selection pane="bottomLeft" activeCell="A9" sqref="A9"/>
      <selection pane="bottomRight" activeCell="H88" sqref="H87:H88"/>
    </sheetView>
  </sheetViews>
  <sheetFormatPr defaultRowHeight="12.75" outlineLevelRow="1" x14ac:dyDescent="0.2"/>
  <cols>
    <col min="1" max="1" width="13.83203125" customWidth="1"/>
    <col min="2" max="2" width="92.83203125" customWidth="1"/>
    <col min="3" max="3" width="17.1640625" customWidth="1"/>
    <col min="4" max="4" width="19.6640625" customWidth="1"/>
    <col min="5" max="5" width="19.5" customWidth="1"/>
    <col min="6" max="6" width="17.83203125" customWidth="1"/>
    <col min="7" max="7" width="16.33203125" customWidth="1"/>
    <col min="8" max="8" width="17.5" customWidth="1"/>
    <col min="9" max="9" width="14.6640625" customWidth="1"/>
  </cols>
  <sheetData>
    <row r="1" spans="1:10" x14ac:dyDescent="0.2">
      <c r="A1" s="1"/>
      <c r="B1" s="230" t="s">
        <v>375</v>
      </c>
      <c r="C1" s="230"/>
      <c r="D1" s="230"/>
      <c r="E1" s="230"/>
      <c r="F1" s="230"/>
      <c r="G1" s="230"/>
      <c r="H1" s="230"/>
    </row>
    <row r="2" spans="1:10" ht="15.75" x14ac:dyDescent="0.25">
      <c r="A2" s="232" t="s">
        <v>83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15.75" x14ac:dyDescent="0.2">
      <c r="A3" s="233" t="s">
        <v>86</v>
      </c>
      <c r="B3" s="233"/>
      <c r="C3" s="233"/>
      <c r="D3" s="233"/>
      <c r="E3" s="233"/>
      <c r="F3" s="233"/>
      <c r="G3" s="233"/>
      <c r="H3" s="233"/>
      <c r="I3" s="1"/>
      <c r="J3" s="5"/>
    </row>
    <row r="5" spans="1:10" x14ac:dyDescent="0.2">
      <c r="A5" s="234" t="s">
        <v>84</v>
      </c>
      <c r="B5" s="234"/>
      <c r="C5" s="234"/>
      <c r="D5" s="234"/>
      <c r="E5" s="234"/>
      <c r="F5" s="234"/>
      <c r="G5" s="234"/>
      <c r="H5" s="234"/>
      <c r="I5" s="158"/>
    </row>
    <row r="6" spans="1:10" ht="15.75" customHeight="1" x14ac:dyDescent="0.2">
      <c r="A6" s="235" t="s">
        <v>0</v>
      </c>
      <c r="B6" s="235" t="s">
        <v>1</v>
      </c>
      <c r="C6" s="237" t="s">
        <v>376</v>
      </c>
      <c r="D6" s="236" t="s">
        <v>377</v>
      </c>
      <c r="E6" s="237" t="s">
        <v>378</v>
      </c>
      <c r="F6" s="237" t="s">
        <v>379</v>
      </c>
      <c r="G6" s="231" t="s">
        <v>380</v>
      </c>
      <c r="H6" s="231" t="s">
        <v>381</v>
      </c>
      <c r="I6" s="238" t="s">
        <v>382</v>
      </c>
    </row>
    <row r="7" spans="1:10" ht="87" customHeight="1" x14ac:dyDescent="0.2">
      <c r="A7" s="235"/>
      <c r="B7" s="235"/>
      <c r="C7" s="237"/>
      <c r="D7" s="236"/>
      <c r="E7" s="237"/>
      <c r="F7" s="237"/>
      <c r="G7" s="231"/>
      <c r="H7" s="231"/>
      <c r="I7" s="238"/>
    </row>
    <row r="8" spans="1:10" ht="15.75" x14ac:dyDescent="0.25">
      <c r="A8" s="159">
        <v>1</v>
      </c>
      <c r="B8" s="159">
        <v>2</v>
      </c>
      <c r="C8" s="159">
        <v>3</v>
      </c>
      <c r="D8" s="160">
        <v>4</v>
      </c>
      <c r="E8" s="160">
        <v>5</v>
      </c>
      <c r="F8" s="160">
        <v>6</v>
      </c>
      <c r="G8" s="160">
        <v>7</v>
      </c>
      <c r="H8" s="160">
        <v>8</v>
      </c>
      <c r="I8" s="160">
        <v>9</v>
      </c>
      <c r="J8" s="138"/>
    </row>
    <row r="9" spans="1:10" ht="15.75" x14ac:dyDescent="0.25">
      <c r="A9" s="161">
        <v>10000000</v>
      </c>
      <c r="B9" s="162" t="s">
        <v>2</v>
      </c>
      <c r="C9" s="163">
        <f>C10+C18+C25+C33</f>
        <v>8983463.629999999</v>
      </c>
      <c r="D9" s="163">
        <f>D10+D18+D25+D33</f>
        <v>44749700</v>
      </c>
      <c r="E9" s="163">
        <f>E10+E18+E25+E33</f>
        <v>7177560</v>
      </c>
      <c r="F9" s="163">
        <f>F10+F18+F25+F33</f>
        <v>10396330.35</v>
      </c>
      <c r="G9" s="164">
        <f>F9/D9*100</f>
        <v>23.232178874942178</v>
      </c>
      <c r="H9" s="164">
        <f>F9/E9*100</f>
        <v>144.84491038737397</v>
      </c>
      <c r="I9" s="164">
        <f>F9/C9*100</f>
        <v>115.72741626383143</v>
      </c>
    </row>
    <row r="10" spans="1:10" ht="31.5" x14ac:dyDescent="0.25">
      <c r="A10" s="165">
        <v>11000000</v>
      </c>
      <c r="B10" s="166" t="s">
        <v>3</v>
      </c>
      <c r="C10" s="163">
        <f>C11</f>
        <v>3345340.1299999994</v>
      </c>
      <c r="D10" s="163">
        <f>D11</f>
        <v>17589200</v>
      </c>
      <c r="E10" s="163">
        <f>E11</f>
        <v>2480000</v>
      </c>
      <c r="F10" s="163">
        <f>F11</f>
        <v>3344142.46</v>
      </c>
      <c r="G10" s="164">
        <f t="shared" ref="G10:G78" si="0">F10/D10*100</f>
        <v>19.012476178564121</v>
      </c>
      <c r="H10" s="164">
        <f t="shared" ref="H10:H78" si="1">F10/E10*100</f>
        <v>134.84445403225806</v>
      </c>
      <c r="I10" s="164">
        <f t="shared" ref="I10:I75" si="2">F10/C10*100</f>
        <v>99.964198857112933</v>
      </c>
    </row>
    <row r="11" spans="1:10" ht="15.75" x14ac:dyDescent="0.25">
      <c r="A11" s="165">
        <v>11010000</v>
      </c>
      <c r="B11" s="166" t="s">
        <v>4</v>
      </c>
      <c r="C11" s="167">
        <f>C12+C14+C15</f>
        <v>3345340.1299999994</v>
      </c>
      <c r="D11" s="167">
        <f>D12+D14+D15</f>
        <v>17589200</v>
      </c>
      <c r="E11" s="167">
        <f>E12+E14+E15</f>
        <v>2480000</v>
      </c>
      <c r="F11" s="167">
        <f>F12+F14+F15</f>
        <v>3344142.46</v>
      </c>
      <c r="G11" s="164">
        <f t="shared" si="0"/>
        <v>19.012476178564121</v>
      </c>
      <c r="H11" s="164">
        <f t="shared" si="1"/>
        <v>134.84445403225806</v>
      </c>
      <c r="I11" s="164">
        <f t="shared" si="2"/>
        <v>99.964198857112933</v>
      </c>
    </row>
    <row r="12" spans="1:10" ht="31.5" x14ac:dyDescent="0.25">
      <c r="A12" s="165">
        <v>11010100</v>
      </c>
      <c r="B12" s="166" t="s">
        <v>5</v>
      </c>
      <c r="C12" s="168">
        <v>2554846.5499999998</v>
      </c>
      <c r="D12" s="168">
        <v>10250000</v>
      </c>
      <c r="E12" s="168">
        <v>2100000</v>
      </c>
      <c r="F12" s="168">
        <v>2416249.0499999998</v>
      </c>
      <c r="G12" s="169">
        <f t="shared" si="0"/>
        <v>23.573161463414632</v>
      </c>
      <c r="H12" s="169">
        <f t="shared" si="1"/>
        <v>115.05947857142856</v>
      </c>
      <c r="I12" s="169">
        <f t="shared" si="2"/>
        <v>94.575114501495207</v>
      </c>
    </row>
    <row r="13" spans="1:10" ht="47.25" hidden="1" outlineLevel="1" x14ac:dyDescent="0.25">
      <c r="A13" s="165">
        <v>11010200</v>
      </c>
      <c r="B13" s="166" t="s">
        <v>6</v>
      </c>
      <c r="C13" s="168"/>
      <c r="D13" s="168"/>
      <c r="E13" s="168"/>
      <c r="F13" s="168"/>
      <c r="G13" s="169" t="e">
        <f t="shared" si="0"/>
        <v>#DIV/0!</v>
      </c>
      <c r="H13" s="169" t="e">
        <f t="shared" si="1"/>
        <v>#DIV/0!</v>
      </c>
      <c r="I13" s="169" t="e">
        <f t="shared" si="2"/>
        <v>#DIV/0!</v>
      </c>
    </row>
    <row r="14" spans="1:10" ht="31.5" collapsed="1" x14ac:dyDescent="0.25">
      <c r="A14" s="165">
        <v>11010400</v>
      </c>
      <c r="B14" s="166" t="s">
        <v>7</v>
      </c>
      <c r="C14" s="168">
        <v>735849.07</v>
      </c>
      <c r="D14" s="168">
        <v>6839200</v>
      </c>
      <c r="E14" s="168">
        <v>350000</v>
      </c>
      <c r="F14" s="168">
        <v>894758.69</v>
      </c>
      <c r="G14" s="169">
        <f t="shared" si="0"/>
        <v>13.082797549420984</v>
      </c>
      <c r="H14" s="224" t="s">
        <v>406</v>
      </c>
      <c r="I14" s="169">
        <f t="shared" si="2"/>
        <v>121.59540950428871</v>
      </c>
    </row>
    <row r="15" spans="1:10" ht="31.5" x14ac:dyDescent="0.25">
      <c r="A15" s="165">
        <v>11010500</v>
      </c>
      <c r="B15" s="166" t="s">
        <v>8</v>
      </c>
      <c r="C15" s="168">
        <v>54644.51</v>
      </c>
      <c r="D15" s="168">
        <v>500000</v>
      </c>
      <c r="E15" s="168">
        <v>30000</v>
      </c>
      <c r="F15" s="168">
        <v>33134.720000000001</v>
      </c>
      <c r="G15" s="169">
        <f t="shared" si="0"/>
        <v>6.6269439999999999</v>
      </c>
      <c r="H15" s="169">
        <f t="shared" si="1"/>
        <v>110.44906666666667</v>
      </c>
      <c r="I15" s="169">
        <f t="shared" si="2"/>
        <v>60.636869101763381</v>
      </c>
    </row>
    <row r="16" spans="1:10" ht="15.75" hidden="1" outlineLevel="1" x14ac:dyDescent="0.25">
      <c r="A16" s="165">
        <v>11020000</v>
      </c>
      <c r="B16" s="166" t="s">
        <v>9</v>
      </c>
      <c r="C16" s="170"/>
      <c r="D16" s="170"/>
      <c r="E16" s="170"/>
      <c r="F16" s="170"/>
      <c r="G16" s="169" t="e">
        <f t="shared" si="0"/>
        <v>#DIV/0!</v>
      </c>
      <c r="H16" s="169" t="e">
        <f t="shared" si="1"/>
        <v>#DIV/0!</v>
      </c>
      <c r="I16" s="169" t="e">
        <f t="shared" si="2"/>
        <v>#DIV/0!</v>
      </c>
    </row>
    <row r="17" spans="1:9" ht="31.5" hidden="1" outlineLevel="1" x14ac:dyDescent="0.25">
      <c r="A17" s="165">
        <v>11020200</v>
      </c>
      <c r="B17" s="166" t="s">
        <v>10</v>
      </c>
      <c r="C17" s="171"/>
      <c r="D17" s="171"/>
      <c r="E17" s="171"/>
      <c r="F17" s="171"/>
      <c r="G17" s="169" t="e">
        <f t="shared" si="0"/>
        <v>#DIV/0!</v>
      </c>
      <c r="H17" s="169" t="e">
        <f t="shared" si="1"/>
        <v>#DIV/0!</v>
      </c>
      <c r="I17" s="169" t="e">
        <f t="shared" si="2"/>
        <v>#DIV/0!</v>
      </c>
    </row>
    <row r="18" spans="1:9" ht="15.75" collapsed="1" x14ac:dyDescent="0.25">
      <c r="A18" s="161">
        <v>13000000</v>
      </c>
      <c r="B18" s="162" t="s">
        <v>11</v>
      </c>
      <c r="C18" s="172">
        <f>C19+C21+C23</f>
        <v>394735.81000000006</v>
      </c>
      <c r="D18" s="172">
        <f>D19+D21+D23</f>
        <v>5000</v>
      </c>
      <c r="E18" s="172">
        <f>E19+E21+E23</f>
        <v>3000</v>
      </c>
      <c r="F18" s="172">
        <f>F19+F21+F23</f>
        <v>7187.94</v>
      </c>
      <c r="G18" s="164">
        <f t="shared" si="0"/>
        <v>143.75879999999998</v>
      </c>
      <c r="H18" s="225" t="s">
        <v>407</v>
      </c>
      <c r="I18" s="164">
        <f t="shared" si="2"/>
        <v>1.8209495611761191</v>
      </c>
    </row>
    <row r="19" spans="1:9" ht="15.75" x14ac:dyDescent="0.25">
      <c r="A19" s="173">
        <v>13010000</v>
      </c>
      <c r="B19" s="174" t="s">
        <v>12</v>
      </c>
      <c r="C19" s="175">
        <f>C20</f>
        <v>11792.36</v>
      </c>
      <c r="D19" s="175">
        <f>D20</f>
        <v>5000</v>
      </c>
      <c r="E19" s="175">
        <f>E20</f>
        <v>3000</v>
      </c>
      <c r="F19" s="175">
        <f>F20</f>
        <v>5818.86</v>
      </c>
      <c r="G19" s="176">
        <f t="shared" si="0"/>
        <v>116.3772</v>
      </c>
      <c r="H19" s="176">
        <f t="shared" si="1"/>
        <v>193.96199999999999</v>
      </c>
      <c r="I19" s="164">
        <f t="shared" si="2"/>
        <v>49.344321238496782</v>
      </c>
    </row>
    <row r="20" spans="1:9" ht="47.25" x14ac:dyDescent="0.25">
      <c r="A20" s="165">
        <v>13010200</v>
      </c>
      <c r="B20" s="166" t="s">
        <v>13</v>
      </c>
      <c r="C20" s="168">
        <v>11792.36</v>
      </c>
      <c r="D20" s="168">
        <v>5000</v>
      </c>
      <c r="E20" s="168">
        <v>3000</v>
      </c>
      <c r="F20" s="168">
        <v>5818.86</v>
      </c>
      <c r="G20" s="169">
        <f>F20/D20*100</f>
        <v>116.3772</v>
      </c>
      <c r="H20" s="169">
        <f>F20/E20*100</f>
        <v>193.96199999999999</v>
      </c>
      <c r="I20" s="169">
        <f t="shared" si="2"/>
        <v>49.344321238496782</v>
      </c>
    </row>
    <row r="21" spans="1:9" ht="15.75" x14ac:dyDescent="0.25">
      <c r="A21" s="173">
        <v>13030000</v>
      </c>
      <c r="B21" s="174" t="s">
        <v>14</v>
      </c>
      <c r="C21" s="177">
        <f>C22</f>
        <v>63152.17</v>
      </c>
      <c r="D21" s="177">
        <f>D22</f>
        <v>0</v>
      </c>
      <c r="E21" s="177"/>
      <c r="F21" s="177">
        <f>F22</f>
        <v>1369.08</v>
      </c>
      <c r="G21" s="176"/>
      <c r="H21" s="176"/>
      <c r="I21" s="164">
        <f t="shared" si="2"/>
        <v>2.1679065026585782</v>
      </c>
    </row>
    <row r="22" spans="1:9" ht="31.5" x14ac:dyDescent="0.25">
      <c r="A22" s="165">
        <v>13030100</v>
      </c>
      <c r="B22" s="166" t="s">
        <v>15</v>
      </c>
      <c r="C22" s="168">
        <v>63152.17</v>
      </c>
      <c r="D22" s="168">
        <v>0</v>
      </c>
      <c r="E22" s="168"/>
      <c r="F22" s="168">
        <v>1369.08</v>
      </c>
      <c r="G22" s="169"/>
      <c r="H22" s="169"/>
      <c r="I22" s="169">
        <f t="shared" si="2"/>
        <v>2.1679065026585782</v>
      </c>
    </row>
    <row r="23" spans="1:9" ht="15.75" x14ac:dyDescent="0.25">
      <c r="A23" s="173">
        <v>13040000</v>
      </c>
      <c r="B23" s="174" t="s">
        <v>14</v>
      </c>
      <c r="C23" s="170">
        <f>C24</f>
        <v>319791.28000000003</v>
      </c>
      <c r="D23" s="170">
        <f>D24</f>
        <v>0</v>
      </c>
      <c r="E23" s="170"/>
      <c r="F23" s="170"/>
      <c r="G23" s="164"/>
      <c r="H23" s="164"/>
      <c r="I23" s="164"/>
    </row>
    <row r="24" spans="1:9" ht="31.5" x14ac:dyDescent="0.25">
      <c r="A24" s="165">
        <v>13040100</v>
      </c>
      <c r="B24" s="166" t="s">
        <v>323</v>
      </c>
      <c r="C24" s="168">
        <v>319791.28000000003</v>
      </c>
      <c r="D24" s="168"/>
      <c r="E24" s="168"/>
      <c r="F24" s="168"/>
      <c r="G24" s="169"/>
      <c r="H24" s="169"/>
      <c r="I24" s="169"/>
    </row>
    <row r="25" spans="1:9" ht="15.75" x14ac:dyDescent="0.25">
      <c r="A25" s="161">
        <v>14000000</v>
      </c>
      <c r="B25" s="162" t="s">
        <v>16</v>
      </c>
      <c r="C25" s="172">
        <f>C26+C28+C30</f>
        <v>129141.44</v>
      </c>
      <c r="D25" s="172">
        <f>D26+D28+D30</f>
        <v>645000</v>
      </c>
      <c r="E25" s="172">
        <f>E26+E28+E30</f>
        <v>142900</v>
      </c>
      <c r="F25" s="172">
        <f>F26+F28+F30</f>
        <v>121050.48</v>
      </c>
      <c r="G25" s="164">
        <f t="shared" si="0"/>
        <v>18.767516279069767</v>
      </c>
      <c r="H25" s="164">
        <f t="shared" si="1"/>
        <v>84.709923023093069</v>
      </c>
      <c r="I25" s="164">
        <f t="shared" si="2"/>
        <v>93.734807355408151</v>
      </c>
    </row>
    <row r="26" spans="1:9" ht="31.5" x14ac:dyDescent="0.25">
      <c r="A26" s="173">
        <v>14020000</v>
      </c>
      <c r="B26" s="174" t="s">
        <v>17</v>
      </c>
      <c r="C26" s="177">
        <f>C27</f>
        <v>23789.05</v>
      </c>
      <c r="D26" s="177">
        <f>D27</f>
        <v>11500</v>
      </c>
      <c r="E26" s="177">
        <f>E27</f>
        <v>2850</v>
      </c>
      <c r="F26" s="177">
        <f>F27</f>
        <v>12969.29</v>
      </c>
      <c r="G26" s="176">
        <f t="shared" si="0"/>
        <v>112.7764347826087</v>
      </c>
      <c r="H26" s="176">
        <f t="shared" si="1"/>
        <v>455.06280701754383</v>
      </c>
      <c r="I26" s="164">
        <f t="shared" si="2"/>
        <v>54.517897940438985</v>
      </c>
    </row>
    <row r="27" spans="1:9" ht="15.75" x14ac:dyDescent="0.25">
      <c r="A27" s="165">
        <v>14021900</v>
      </c>
      <c r="B27" s="166" t="s">
        <v>18</v>
      </c>
      <c r="C27" s="178">
        <v>23789.05</v>
      </c>
      <c r="D27" s="178">
        <v>11500</v>
      </c>
      <c r="E27" s="178">
        <v>2850</v>
      </c>
      <c r="F27" s="178">
        <v>12969.29</v>
      </c>
      <c r="G27" s="169">
        <f t="shared" si="0"/>
        <v>112.7764347826087</v>
      </c>
      <c r="H27" s="169">
        <f t="shared" si="1"/>
        <v>455.06280701754383</v>
      </c>
      <c r="I27" s="169">
        <f t="shared" si="2"/>
        <v>54.517897940438985</v>
      </c>
    </row>
    <row r="28" spans="1:9" ht="31.5" x14ac:dyDescent="0.25">
      <c r="A28" s="173">
        <v>14030000</v>
      </c>
      <c r="B28" s="174" t="s">
        <v>19</v>
      </c>
      <c r="C28" s="177">
        <f>C29</f>
        <v>80153.39</v>
      </c>
      <c r="D28" s="177">
        <f>D29</f>
        <v>473300</v>
      </c>
      <c r="E28" s="177">
        <f>E29</f>
        <v>100000</v>
      </c>
      <c r="F28" s="177">
        <f>F29</f>
        <v>76859.14</v>
      </c>
      <c r="G28" s="176">
        <f t="shared" si="0"/>
        <v>16.238990069723219</v>
      </c>
      <c r="H28" s="176">
        <f t="shared" si="1"/>
        <v>76.859139999999996</v>
      </c>
      <c r="I28" s="164">
        <f t="shared" si="2"/>
        <v>95.890067781287854</v>
      </c>
    </row>
    <row r="29" spans="1:9" ht="15.75" x14ac:dyDescent="0.25">
      <c r="A29" s="165">
        <v>14031900</v>
      </c>
      <c r="B29" s="166" t="s">
        <v>18</v>
      </c>
      <c r="C29" s="168">
        <v>80153.39</v>
      </c>
      <c r="D29" s="168">
        <v>473300</v>
      </c>
      <c r="E29" s="168">
        <v>100000</v>
      </c>
      <c r="F29" s="168">
        <v>76859.14</v>
      </c>
      <c r="G29" s="169">
        <f t="shared" si="0"/>
        <v>16.238990069723219</v>
      </c>
      <c r="H29" s="169">
        <f t="shared" si="1"/>
        <v>76.859139999999996</v>
      </c>
      <c r="I29" s="169">
        <f t="shared" si="2"/>
        <v>95.890067781287854</v>
      </c>
    </row>
    <row r="30" spans="1:9" ht="31.5" x14ac:dyDescent="0.25">
      <c r="A30" s="173">
        <v>14040000</v>
      </c>
      <c r="B30" s="174" t="s">
        <v>20</v>
      </c>
      <c r="C30" s="179">
        <v>25199</v>
      </c>
      <c r="D30" s="179">
        <f t="shared" ref="D30:F30" si="3">D31+D32</f>
        <v>160200</v>
      </c>
      <c r="E30" s="179">
        <f t="shared" si="3"/>
        <v>40050</v>
      </c>
      <c r="F30" s="179">
        <f t="shared" si="3"/>
        <v>31222.050000000003</v>
      </c>
      <c r="G30" s="176">
        <f t="shared" si="0"/>
        <v>19.489419475655431</v>
      </c>
      <c r="H30" s="176">
        <f t="shared" si="1"/>
        <v>77.957677902621725</v>
      </c>
      <c r="I30" s="164">
        <f t="shared" si="2"/>
        <v>123.90194055319657</v>
      </c>
    </row>
    <row r="31" spans="1:9" ht="78.75" x14ac:dyDescent="0.25">
      <c r="A31" s="165">
        <v>14040100</v>
      </c>
      <c r="B31" s="166" t="s">
        <v>356</v>
      </c>
      <c r="C31" s="168"/>
      <c r="D31" s="168">
        <v>40800</v>
      </c>
      <c r="E31" s="168">
        <v>10200</v>
      </c>
      <c r="F31" s="168">
        <v>16574.79</v>
      </c>
      <c r="G31" s="176">
        <f t="shared" ref="G31:G32" si="4">F31/D31*100</f>
        <v>40.624485294117655</v>
      </c>
      <c r="H31" s="176">
        <f t="shared" ref="H31:H32" si="5">F31/E31*100</f>
        <v>162.49794117647062</v>
      </c>
      <c r="I31" s="164"/>
    </row>
    <row r="32" spans="1:9" ht="47.25" x14ac:dyDescent="0.25">
      <c r="A32" s="165">
        <v>14040200</v>
      </c>
      <c r="B32" s="166" t="s">
        <v>357</v>
      </c>
      <c r="C32" s="168"/>
      <c r="D32" s="168">
        <v>119400</v>
      </c>
      <c r="E32" s="168">
        <v>29850</v>
      </c>
      <c r="F32" s="168">
        <v>14647.26</v>
      </c>
      <c r="G32" s="176">
        <f t="shared" si="4"/>
        <v>12.267386934673368</v>
      </c>
      <c r="H32" s="176">
        <f t="shared" si="5"/>
        <v>49.069547738693473</v>
      </c>
      <c r="I32" s="164"/>
    </row>
    <row r="33" spans="1:9" ht="15.75" x14ac:dyDescent="0.25">
      <c r="A33" s="161">
        <v>18000000</v>
      </c>
      <c r="B33" s="162" t="s">
        <v>21</v>
      </c>
      <c r="C33" s="170">
        <f>C34+C45</f>
        <v>5114246.25</v>
      </c>
      <c r="D33" s="170">
        <f>D34+D45</f>
        <v>26510500</v>
      </c>
      <c r="E33" s="170">
        <f>E34+E45</f>
        <v>4551660</v>
      </c>
      <c r="F33" s="170">
        <f>F34+F45</f>
        <v>6923949.4699999997</v>
      </c>
      <c r="G33" s="164">
        <f t="shared" si="0"/>
        <v>26.117762660078082</v>
      </c>
      <c r="H33" s="164">
        <f t="shared" si="1"/>
        <v>152.11921518742614</v>
      </c>
      <c r="I33" s="164">
        <f t="shared" si="2"/>
        <v>135.38553154338237</v>
      </c>
    </row>
    <row r="34" spans="1:9" ht="15.75" x14ac:dyDescent="0.25">
      <c r="A34" s="173">
        <v>18010000</v>
      </c>
      <c r="B34" s="174" t="s">
        <v>22</v>
      </c>
      <c r="C34" s="179">
        <f>C35+C36+C37+C38+C39+C40+C41+C42+C43</f>
        <v>2817291.47</v>
      </c>
      <c r="D34" s="179">
        <f>D35+D36+D37+D38+D39+D40+D41+D42+D43</f>
        <v>16772600</v>
      </c>
      <c r="E34" s="179">
        <f>E35+E36+E37+E38+E39+E40+E41+E42+E43</f>
        <v>2631000</v>
      </c>
      <c r="F34" s="179">
        <f>F35+F36+F37+F38+F39+F40+F41+F42+F43</f>
        <v>3311049.7399999998</v>
      </c>
      <c r="G34" s="176">
        <f t="shared" si="0"/>
        <v>19.740825751523317</v>
      </c>
      <c r="H34" s="176">
        <f t="shared" si="1"/>
        <v>125.8475765868491</v>
      </c>
      <c r="I34" s="164">
        <f t="shared" si="2"/>
        <v>117.52599172850225</v>
      </c>
    </row>
    <row r="35" spans="1:9" ht="33.75" hidden="1" customHeight="1" outlineLevel="1" x14ac:dyDescent="0.25">
      <c r="A35" s="165">
        <v>18010100</v>
      </c>
      <c r="B35" s="166" t="s">
        <v>23</v>
      </c>
      <c r="C35" s="168"/>
      <c r="D35" s="168"/>
      <c r="E35" s="168"/>
      <c r="F35" s="168">
        <v>0</v>
      </c>
      <c r="G35" s="169" t="e">
        <f t="shared" si="0"/>
        <v>#DIV/0!</v>
      </c>
      <c r="H35" s="169" t="e">
        <f t="shared" si="1"/>
        <v>#DIV/0!</v>
      </c>
      <c r="I35" s="169" t="e">
        <f t="shared" si="2"/>
        <v>#DIV/0!</v>
      </c>
    </row>
    <row r="36" spans="1:9" ht="32.25" customHeight="1" collapsed="1" x14ac:dyDescent="0.25">
      <c r="A36" s="165">
        <v>18010200</v>
      </c>
      <c r="B36" s="166" t="s">
        <v>24</v>
      </c>
      <c r="C36" s="178"/>
      <c r="D36" s="178">
        <v>0</v>
      </c>
      <c r="E36" s="178"/>
      <c r="F36" s="178">
        <v>542.75</v>
      </c>
      <c r="G36" s="169"/>
      <c r="H36" s="169"/>
      <c r="I36" s="169"/>
    </row>
    <row r="37" spans="1:9" ht="30.75" customHeight="1" x14ac:dyDescent="0.25">
      <c r="A37" s="165">
        <v>18010300</v>
      </c>
      <c r="B37" s="166" t="s">
        <v>25</v>
      </c>
      <c r="C37" s="178"/>
      <c r="D37" s="178">
        <v>23500</v>
      </c>
      <c r="E37" s="178"/>
      <c r="F37" s="178">
        <v>44036.5</v>
      </c>
      <c r="G37" s="169">
        <f t="shared" si="0"/>
        <v>187.38936170212764</v>
      </c>
      <c r="H37" s="169"/>
      <c r="I37" s="169"/>
    </row>
    <row r="38" spans="1:9" ht="31.5" x14ac:dyDescent="0.25">
      <c r="A38" s="165">
        <v>18010400</v>
      </c>
      <c r="B38" s="166" t="s">
        <v>26</v>
      </c>
      <c r="C38" s="178">
        <v>27098.92</v>
      </c>
      <c r="D38" s="178">
        <v>57000</v>
      </c>
      <c r="E38" s="178">
        <v>10000</v>
      </c>
      <c r="F38" s="178">
        <v>26774.880000000001</v>
      </c>
      <c r="G38" s="169">
        <f t="shared" si="0"/>
        <v>46.973473684210525</v>
      </c>
      <c r="H38" s="169">
        <f t="shared" si="1"/>
        <v>267.74880000000002</v>
      </c>
      <c r="I38" s="169">
        <f t="shared" si="2"/>
        <v>98.804232788612993</v>
      </c>
    </row>
    <row r="39" spans="1:9" ht="15.75" x14ac:dyDescent="0.25">
      <c r="A39" s="165">
        <v>18010500</v>
      </c>
      <c r="B39" s="166" t="s">
        <v>27</v>
      </c>
      <c r="C39" s="180">
        <v>18554.650000000001</v>
      </c>
      <c r="D39" s="180">
        <v>67100</v>
      </c>
      <c r="E39" s="180">
        <v>11000</v>
      </c>
      <c r="F39" s="180">
        <v>16578.169999999998</v>
      </c>
      <c r="G39" s="169">
        <f t="shared" si="0"/>
        <v>24.706661698956779</v>
      </c>
      <c r="H39" s="169">
        <f t="shared" si="1"/>
        <v>150.71063636363635</v>
      </c>
      <c r="I39" s="169">
        <f t="shared" si="2"/>
        <v>89.347791523957582</v>
      </c>
    </row>
    <row r="40" spans="1:9" ht="15.75" x14ac:dyDescent="0.25">
      <c r="A40" s="165">
        <v>18010600</v>
      </c>
      <c r="B40" s="166" t="s">
        <v>28</v>
      </c>
      <c r="C40" s="180">
        <v>2574603.66</v>
      </c>
      <c r="D40" s="180">
        <v>10883700</v>
      </c>
      <c r="E40" s="180">
        <v>2430000</v>
      </c>
      <c r="F40" s="180">
        <v>2973658.02</v>
      </c>
      <c r="G40" s="169">
        <f t="shared" si="0"/>
        <v>27.322124093828386</v>
      </c>
      <c r="H40" s="169">
        <f t="shared" si="1"/>
        <v>122.37275802469136</v>
      </c>
      <c r="I40" s="169">
        <f t="shared" si="2"/>
        <v>115.49964237990713</v>
      </c>
    </row>
    <row r="41" spans="1:9" ht="15.75" x14ac:dyDescent="0.25">
      <c r="A41" s="165">
        <v>18010700</v>
      </c>
      <c r="B41" s="166" t="s">
        <v>29</v>
      </c>
      <c r="C41" s="180">
        <v>2133.91</v>
      </c>
      <c r="D41" s="180">
        <v>2188500</v>
      </c>
      <c r="E41" s="180"/>
      <c r="F41" s="180">
        <v>58081.26</v>
      </c>
      <c r="G41" s="169">
        <f t="shared" si="0"/>
        <v>2.6539300891021247</v>
      </c>
      <c r="H41" s="169"/>
      <c r="I41" s="224" t="s">
        <v>398</v>
      </c>
    </row>
    <row r="42" spans="1:9" ht="15.75" x14ac:dyDescent="0.25">
      <c r="A42" s="165">
        <v>18010900</v>
      </c>
      <c r="B42" s="166" t="s">
        <v>30</v>
      </c>
      <c r="C42" s="180">
        <v>188650.33</v>
      </c>
      <c r="D42" s="180">
        <v>3552800</v>
      </c>
      <c r="E42" s="180">
        <v>180000</v>
      </c>
      <c r="F42" s="180">
        <v>191378.16</v>
      </c>
      <c r="G42" s="169">
        <f t="shared" si="0"/>
        <v>5.3866854312091874</v>
      </c>
      <c r="H42" s="169">
        <f t="shared" si="1"/>
        <v>106.3212</v>
      </c>
      <c r="I42" s="169">
        <f t="shared" si="2"/>
        <v>101.44597149657784</v>
      </c>
    </row>
    <row r="43" spans="1:9" ht="15.75" x14ac:dyDescent="0.25">
      <c r="A43" s="165">
        <v>18011000</v>
      </c>
      <c r="B43" s="166" t="s">
        <v>31</v>
      </c>
      <c r="C43" s="180">
        <f>C44</f>
        <v>6250</v>
      </c>
      <c r="D43" s="180">
        <f>D44</f>
        <v>0</v>
      </c>
      <c r="E43" s="180"/>
      <c r="F43" s="180"/>
      <c r="G43" s="169"/>
      <c r="H43" s="169"/>
      <c r="I43" s="169"/>
    </row>
    <row r="44" spans="1:9" ht="15.75" x14ac:dyDescent="0.25">
      <c r="A44" s="165">
        <v>18011100</v>
      </c>
      <c r="B44" s="166" t="s">
        <v>32</v>
      </c>
      <c r="C44" s="180">
        <v>6250</v>
      </c>
      <c r="D44" s="180"/>
      <c r="E44" s="180"/>
      <c r="F44" s="180"/>
      <c r="G44" s="169"/>
      <c r="H44" s="169"/>
      <c r="I44" s="169"/>
    </row>
    <row r="45" spans="1:9" ht="15.75" x14ac:dyDescent="0.25">
      <c r="A45" s="173">
        <v>18050000</v>
      </c>
      <c r="B45" s="174" t="s">
        <v>33</v>
      </c>
      <c r="C45" s="181">
        <f>C46+C47+C48</f>
        <v>2296954.7799999998</v>
      </c>
      <c r="D45" s="181">
        <f>D46+D47+D48</f>
        <v>9737900</v>
      </c>
      <c r="E45" s="181">
        <f>E46+E47+E48</f>
        <v>1920660</v>
      </c>
      <c r="F45" s="181">
        <f>F46+F47+F48</f>
        <v>3612899.73</v>
      </c>
      <c r="G45" s="176">
        <f t="shared" si="0"/>
        <v>37.101425666724857</v>
      </c>
      <c r="H45" s="176">
        <f t="shared" si="1"/>
        <v>188.10719908781357</v>
      </c>
      <c r="I45" s="164">
        <f t="shared" si="2"/>
        <v>157.29085141153715</v>
      </c>
    </row>
    <row r="46" spans="1:9" ht="15.75" x14ac:dyDescent="0.25">
      <c r="A46" s="165">
        <v>18050300</v>
      </c>
      <c r="B46" s="166" t="s">
        <v>34</v>
      </c>
      <c r="C46" s="180">
        <v>97082.25</v>
      </c>
      <c r="D46" s="180">
        <v>315000</v>
      </c>
      <c r="E46" s="180">
        <v>72160</v>
      </c>
      <c r="F46" s="180">
        <v>439808.13</v>
      </c>
      <c r="G46" s="169">
        <f t="shared" si="0"/>
        <v>139.62162857142857</v>
      </c>
      <c r="H46" s="224" t="s">
        <v>401</v>
      </c>
      <c r="I46" s="224" t="s">
        <v>399</v>
      </c>
    </row>
    <row r="47" spans="1:9" ht="15.75" x14ac:dyDescent="0.25">
      <c r="A47" s="165">
        <v>18050400</v>
      </c>
      <c r="B47" s="166" t="s">
        <v>35</v>
      </c>
      <c r="C47" s="180">
        <v>411095.35</v>
      </c>
      <c r="D47" s="180">
        <v>1148500</v>
      </c>
      <c r="E47" s="180">
        <v>248500</v>
      </c>
      <c r="F47" s="180">
        <v>1244904.54</v>
      </c>
      <c r="G47" s="169">
        <f t="shared" si="0"/>
        <v>108.39395211144971</v>
      </c>
      <c r="H47" s="224" t="s">
        <v>402</v>
      </c>
      <c r="I47" s="224" t="s">
        <v>400</v>
      </c>
    </row>
    <row r="48" spans="1:9" ht="47.25" x14ac:dyDescent="0.25">
      <c r="A48" s="165">
        <v>18050500</v>
      </c>
      <c r="B48" s="166" t="s">
        <v>36</v>
      </c>
      <c r="C48" s="180">
        <v>1788777.18</v>
      </c>
      <c r="D48" s="180">
        <v>8274400</v>
      </c>
      <c r="E48" s="180">
        <v>1600000</v>
      </c>
      <c r="F48" s="180">
        <v>1928187.06</v>
      </c>
      <c r="G48" s="169">
        <f t="shared" si="0"/>
        <v>23.303043846079476</v>
      </c>
      <c r="H48" s="169">
        <f t="shared" si="1"/>
        <v>120.51169125000001</v>
      </c>
      <c r="I48" s="169">
        <f t="shared" si="2"/>
        <v>107.79358555994101</v>
      </c>
    </row>
    <row r="49" spans="1:9" ht="15.75" hidden="1" outlineLevel="1" x14ac:dyDescent="0.25">
      <c r="A49" s="142">
        <v>19000000</v>
      </c>
      <c r="B49" s="182" t="s">
        <v>37</v>
      </c>
      <c r="C49" s="170">
        <f>C50</f>
        <v>0</v>
      </c>
      <c r="D49" s="170">
        <f>D50</f>
        <v>0</v>
      </c>
      <c r="E49" s="170">
        <f>E50</f>
        <v>0</v>
      </c>
      <c r="F49" s="170">
        <f>F50</f>
        <v>0</v>
      </c>
      <c r="G49" s="169" t="e">
        <f t="shared" si="0"/>
        <v>#DIV/0!</v>
      </c>
      <c r="H49" s="169" t="e">
        <f t="shared" si="1"/>
        <v>#DIV/0!</v>
      </c>
      <c r="I49" s="169" t="e">
        <f t="shared" si="2"/>
        <v>#DIV/0!</v>
      </c>
    </row>
    <row r="50" spans="1:9" ht="15.75" hidden="1" outlineLevel="1" x14ac:dyDescent="0.25">
      <c r="A50" s="141">
        <v>19010000</v>
      </c>
      <c r="B50" s="183" t="s">
        <v>38</v>
      </c>
      <c r="C50" s="179">
        <f>C51+C52+C53</f>
        <v>0</v>
      </c>
      <c r="D50" s="179">
        <f>D51+D52+D53</f>
        <v>0</v>
      </c>
      <c r="E50" s="179">
        <f>E51+E52+E53</f>
        <v>0</v>
      </c>
      <c r="F50" s="179">
        <f>F51+F52+F53</f>
        <v>0</v>
      </c>
      <c r="G50" s="169" t="e">
        <f t="shared" si="0"/>
        <v>#DIV/0!</v>
      </c>
      <c r="H50" s="169" t="e">
        <f t="shared" si="1"/>
        <v>#DIV/0!</v>
      </c>
      <c r="I50" s="169" t="e">
        <f t="shared" si="2"/>
        <v>#DIV/0!</v>
      </c>
    </row>
    <row r="51" spans="1:9" ht="47.25" hidden="1" outlineLevel="1" x14ac:dyDescent="0.25">
      <c r="A51" s="140">
        <v>19010100</v>
      </c>
      <c r="B51" s="184" t="s">
        <v>39</v>
      </c>
      <c r="C51" s="180"/>
      <c r="D51" s="180"/>
      <c r="E51" s="180"/>
      <c r="F51" s="180"/>
      <c r="G51" s="169" t="e">
        <f t="shared" si="0"/>
        <v>#DIV/0!</v>
      </c>
      <c r="H51" s="169" t="e">
        <f t="shared" si="1"/>
        <v>#DIV/0!</v>
      </c>
      <c r="I51" s="169" t="e">
        <f t="shared" si="2"/>
        <v>#DIV/0!</v>
      </c>
    </row>
    <row r="52" spans="1:9" ht="31.5" hidden="1" outlineLevel="1" x14ac:dyDescent="0.25">
      <c r="A52" s="140">
        <v>19010200</v>
      </c>
      <c r="B52" s="184" t="s">
        <v>40</v>
      </c>
      <c r="C52" s="180"/>
      <c r="D52" s="180"/>
      <c r="E52" s="180"/>
      <c r="F52" s="180"/>
      <c r="G52" s="169" t="e">
        <f t="shared" si="0"/>
        <v>#DIV/0!</v>
      </c>
      <c r="H52" s="169" t="e">
        <f t="shared" si="1"/>
        <v>#DIV/0!</v>
      </c>
      <c r="I52" s="169" t="e">
        <f t="shared" si="2"/>
        <v>#DIV/0!</v>
      </c>
    </row>
    <row r="53" spans="1:9" ht="47.25" hidden="1" outlineLevel="1" x14ac:dyDescent="0.25">
      <c r="A53" s="140">
        <v>19010300</v>
      </c>
      <c r="B53" s="184" t="s">
        <v>41</v>
      </c>
      <c r="C53" s="180"/>
      <c r="D53" s="180"/>
      <c r="E53" s="180"/>
      <c r="F53" s="180"/>
      <c r="G53" s="169" t="e">
        <f t="shared" si="0"/>
        <v>#DIV/0!</v>
      </c>
      <c r="H53" s="169" t="e">
        <f t="shared" si="1"/>
        <v>#DIV/0!</v>
      </c>
      <c r="I53" s="169" t="e">
        <f t="shared" si="2"/>
        <v>#DIV/0!</v>
      </c>
    </row>
    <row r="54" spans="1:9" ht="15.75" collapsed="1" x14ac:dyDescent="0.25">
      <c r="A54" s="161">
        <v>20000000</v>
      </c>
      <c r="B54" s="162" t="s">
        <v>42</v>
      </c>
      <c r="C54" s="185">
        <f>C55+C62+C75</f>
        <v>81508.14</v>
      </c>
      <c r="D54" s="185">
        <f>D55+D62+D75</f>
        <v>196100</v>
      </c>
      <c r="E54" s="185">
        <f>E55+E62+E75</f>
        <v>39865</v>
      </c>
      <c r="F54" s="185">
        <f>F55+F62+F75</f>
        <v>140252.76</v>
      </c>
      <c r="G54" s="164">
        <f>F54/D54*100</f>
        <v>71.521040285568589</v>
      </c>
      <c r="H54" s="225" t="s">
        <v>408</v>
      </c>
      <c r="I54" s="164">
        <f t="shared" si="2"/>
        <v>172.07208997776172</v>
      </c>
    </row>
    <row r="55" spans="1:9" ht="15.75" x14ac:dyDescent="0.25">
      <c r="A55" s="173">
        <v>21000000</v>
      </c>
      <c r="B55" s="174" t="s">
        <v>43</v>
      </c>
      <c r="C55" s="181">
        <f>C58</f>
        <v>379.06</v>
      </c>
      <c r="D55" s="181">
        <f>D58</f>
        <v>550</v>
      </c>
      <c r="E55" s="181">
        <f>E58</f>
        <v>250</v>
      </c>
      <c r="F55" s="181">
        <f>F58</f>
        <v>1834.2</v>
      </c>
      <c r="G55" s="224" t="s">
        <v>403</v>
      </c>
      <c r="H55" s="224" t="s">
        <v>404</v>
      </c>
      <c r="I55" s="224" t="s">
        <v>405</v>
      </c>
    </row>
    <row r="56" spans="1:9" ht="63" hidden="1" x14ac:dyDescent="0.25">
      <c r="A56" s="165">
        <v>21010000</v>
      </c>
      <c r="B56" s="166" t="s">
        <v>44</v>
      </c>
      <c r="C56" s="180"/>
      <c r="D56" s="180"/>
      <c r="E56" s="180"/>
      <c r="F56" s="180"/>
      <c r="G56" s="224" t="s">
        <v>403</v>
      </c>
      <c r="H56" s="224" t="s">
        <v>404</v>
      </c>
      <c r="I56" s="224" t="s">
        <v>405</v>
      </c>
    </row>
    <row r="57" spans="1:9" ht="31.5" hidden="1" collapsed="1" x14ac:dyDescent="0.25">
      <c r="A57" s="165">
        <v>21010300</v>
      </c>
      <c r="B57" s="166" t="s">
        <v>45</v>
      </c>
      <c r="C57" s="180"/>
      <c r="D57" s="180"/>
      <c r="E57" s="180"/>
      <c r="F57" s="180"/>
      <c r="G57" s="224" t="s">
        <v>403</v>
      </c>
      <c r="H57" s="224" t="s">
        <v>404</v>
      </c>
      <c r="I57" s="224" t="s">
        <v>405</v>
      </c>
    </row>
    <row r="58" spans="1:9" ht="15.75" x14ac:dyDescent="0.25">
      <c r="A58" s="165">
        <v>21080000</v>
      </c>
      <c r="B58" s="166" t="s">
        <v>46</v>
      </c>
      <c r="C58" s="180">
        <f>C60+C59</f>
        <v>379.06</v>
      </c>
      <c r="D58" s="180">
        <f>D60+D59</f>
        <v>550</v>
      </c>
      <c r="E58" s="180">
        <f>E60+E59</f>
        <v>250</v>
      </c>
      <c r="F58" s="180">
        <f>F60+F59</f>
        <v>1834.2</v>
      </c>
      <c r="G58" s="224" t="s">
        <v>403</v>
      </c>
      <c r="H58" s="224" t="s">
        <v>404</v>
      </c>
      <c r="I58" s="224" t="s">
        <v>405</v>
      </c>
    </row>
    <row r="59" spans="1:9" ht="15.75" x14ac:dyDescent="0.25">
      <c r="A59" s="165">
        <v>21081100</v>
      </c>
      <c r="B59" s="166" t="s">
        <v>48</v>
      </c>
      <c r="C59" s="180">
        <v>379.06</v>
      </c>
      <c r="D59" s="180">
        <v>550</v>
      </c>
      <c r="E59" s="180">
        <v>250</v>
      </c>
      <c r="F59" s="180">
        <v>1834.2</v>
      </c>
      <c r="G59" s="224" t="s">
        <v>403</v>
      </c>
      <c r="H59" s="224" t="s">
        <v>404</v>
      </c>
      <c r="I59" s="224" t="s">
        <v>405</v>
      </c>
    </row>
    <row r="60" spans="1:9" ht="31.5" hidden="1" outlineLevel="1" x14ac:dyDescent="0.25">
      <c r="A60" s="165">
        <v>21081500</v>
      </c>
      <c r="B60" s="166" t="s">
        <v>335</v>
      </c>
      <c r="C60" s="180"/>
      <c r="D60" s="180"/>
      <c r="E60" s="180"/>
      <c r="F60" s="180"/>
      <c r="G60" s="169" t="e">
        <f t="shared" ref="G60" si="6">F60/D60*100</f>
        <v>#DIV/0!</v>
      </c>
      <c r="H60" s="169" t="e">
        <f t="shared" ref="H60" si="7">F60/E60*100</f>
        <v>#DIV/0!</v>
      </c>
      <c r="I60" s="169" t="e">
        <f t="shared" si="2"/>
        <v>#DIV/0!</v>
      </c>
    </row>
    <row r="61" spans="1:9" ht="31.5" hidden="1" collapsed="1" x14ac:dyDescent="0.25">
      <c r="A61" s="165">
        <v>21081500</v>
      </c>
      <c r="B61" s="166" t="s">
        <v>49</v>
      </c>
      <c r="C61" s="180"/>
      <c r="D61" s="180"/>
      <c r="E61" s="180"/>
      <c r="F61" s="180"/>
      <c r="G61" s="169" t="e">
        <f t="shared" si="0"/>
        <v>#DIV/0!</v>
      </c>
      <c r="H61" s="169" t="e">
        <f t="shared" si="1"/>
        <v>#DIV/0!</v>
      </c>
      <c r="I61" s="169" t="e">
        <f t="shared" si="2"/>
        <v>#DIV/0!</v>
      </c>
    </row>
    <row r="62" spans="1:9" ht="28.5" customHeight="1" x14ac:dyDescent="0.25">
      <c r="A62" s="173">
        <v>22000000</v>
      </c>
      <c r="B62" s="174" t="s">
        <v>50</v>
      </c>
      <c r="C62" s="181">
        <f>C63+C68+C70+C74</f>
        <v>81129.08</v>
      </c>
      <c r="D62" s="181">
        <f>D63+D68+D70+D74</f>
        <v>195550</v>
      </c>
      <c r="E62" s="181">
        <f>E63+E68+E70+E74</f>
        <v>39615</v>
      </c>
      <c r="F62" s="181">
        <f>F63+F68+F70+F74</f>
        <v>138418.56</v>
      </c>
      <c r="G62" s="164">
        <f t="shared" si="0"/>
        <v>70.784229097417537</v>
      </c>
      <c r="H62" s="225" t="s">
        <v>408</v>
      </c>
      <c r="I62" s="164">
        <f t="shared" si="2"/>
        <v>170.61522206340808</v>
      </c>
    </row>
    <row r="63" spans="1:9" ht="15.75" x14ac:dyDescent="0.25">
      <c r="A63" s="165">
        <v>22010000</v>
      </c>
      <c r="B63" s="166" t="s">
        <v>51</v>
      </c>
      <c r="C63" s="180">
        <f>C64+C65+C66+C67</f>
        <v>81121.78</v>
      </c>
      <c r="D63" s="180">
        <f>D64+D65+D66+D67</f>
        <v>185000</v>
      </c>
      <c r="E63" s="180">
        <f>E64+E65+E66+E67</f>
        <v>39600</v>
      </c>
      <c r="F63" s="180">
        <f>F64+F65+F66+F67</f>
        <v>123701.78</v>
      </c>
      <c r="G63" s="164">
        <f t="shared" si="0"/>
        <v>66.865827027027024</v>
      </c>
      <c r="H63" s="225" t="s">
        <v>409</v>
      </c>
      <c r="I63" s="164">
        <f t="shared" si="2"/>
        <v>152.48898631169089</v>
      </c>
    </row>
    <row r="64" spans="1:9" ht="31.5" x14ac:dyDescent="0.25">
      <c r="A64" s="165">
        <v>22010300</v>
      </c>
      <c r="B64" s="166" t="s">
        <v>52</v>
      </c>
      <c r="C64" s="180">
        <v>3780</v>
      </c>
      <c r="D64" s="180">
        <v>10000</v>
      </c>
      <c r="E64" s="180">
        <v>2400</v>
      </c>
      <c r="F64" s="180">
        <v>4030</v>
      </c>
      <c r="G64" s="169">
        <f t="shared" si="0"/>
        <v>40.300000000000004</v>
      </c>
      <c r="H64" s="169">
        <f t="shared" si="1"/>
        <v>167.91666666666666</v>
      </c>
      <c r="I64" s="169">
        <f t="shared" si="2"/>
        <v>106.61375661375661</v>
      </c>
    </row>
    <row r="65" spans="1:9" ht="17.25" customHeight="1" x14ac:dyDescent="0.25">
      <c r="A65" s="165">
        <v>22012500</v>
      </c>
      <c r="B65" s="166" t="s">
        <v>53</v>
      </c>
      <c r="C65" s="180">
        <v>2411.7800000000002</v>
      </c>
      <c r="D65" s="180">
        <v>5000</v>
      </c>
      <c r="E65" s="180">
        <v>1200</v>
      </c>
      <c r="F65" s="180">
        <v>3491.52</v>
      </c>
      <c r="G65" s="169">
        <f t="shared" si="0"/>
        <v>69.830399999999997</v>
      </c>
      <c r="H65" s="224" t="s">
        <v>410</v>
      </c>
      <c r="I65" s="169">
        <f t="shared" si="2"/>
        <v>144.76942341341248</v>
      </c>
    </row>
    <row r="66" spans="1:9" ht="33" customHeight="1" x14ac:dyDescent="0.25">
      <c r="A66" s="165">
        <v>22012600</v>
      </c>
      <c r="B66" s="166" t="s">
        <v>54</v>
      </c>
      <c r="C66" s="180">
        <v>74930</v>
      </c>
      <c r="D66" s="180">
        <v>170000</v>
      </c>
      <c r="E66" s="180">
        <v>36000</v>
      </c>
      <c r="F66" s="180">
        <v>116180.26</v>
      </c>
      <c r="G66" s="169">
        <f t="shared" si="0"/>
        <v>68.341329411764704</v>
      </c>
      <c r="H66" s="224" t="s">
        <v>411</v>
      </c>
      <c r="I66" s="169">
        <f t="shared" si="2"/>
        <v>155.05172827972774</v>
      </c>
    </row>
    <row r="67" spans="1:9" ht="78.75" hidden="1" outlineLevel="1" x14ac:dyDescent="0.25">
      <c r="A67" s="165">
        <v>22012900</v>
      </c>
      <c r="B67" s="166" t="s">
        <v>324</v>
      </c>
      <c r="C67" s="180"/>
      <c r="D67" s="180"/>
      <c r="E67" s="180"/>
      <c r="F67" s="180"/>
      <c r="G67" s="169" t="e">
        <f t="shared" si="0"/>
        <v>#DIV/0!</v>
      </c>
      <c r="H67" s="169" t="e">
        <f t="shared" si="1"/>
        <v>#DIV/0!</v>
      </c>
      <c r="I67" s="169" t="e">
        <f t="shared" si="2"/>
        <v>#DIV/0!</v>
      </c>
    </row>
    <row r="68" spans="1:9" ht="18" hidden="1" customHeight="1" outlineLevel="1" x14ac:dyDescent="0.25">
      <c r="A68" s="165">
        <v>22080000</v>
      </c>
      <c r="B68" s="166" t="s">
        <v>56</v>
      </c>
      <c r="C68" s="180">
        <f>C69</f>
        <v>0</v>
      </c>
      <c r="D68" s="180">
        <f>D69</f>
        <v>0</v>
      </c>
      <c r="E68" s="180">
        <f>E69</f>
        <v>0</v>
      </c>
      <c r="F68" s="180">
        <f>F69</f>
        <v>0</v>
      </c>
      <c r="G68" s="169" t="e">
        <f t="shared" si="0"/>
        <v>#DIV/0!</v>
      </c>
      <c r="H68" s="169" t="e">
        <f t="shared" si="1"/>
        <v>#DIV/0!</v>
      </c>
      <c r="I68" s="169" t="e">
        <f t="shared" si="2"/>
        <v>#DIV/0!</v>
      </c>
    </row>
    <row r="69" spans="1:9" ht="18.75" hidden="1" customHeight="1" outlineLevel="1" x14ac:dyDescent="0.25">
      <c r="A69" s="165">
        <v>22080400</v>
      </c>
      <c r="B69" s="166" t="s">
        <v>57</v>
      </c>
      <c r="C69" s="180"/>
      <c r="D69" s="180"/>
      <c r="E69" s="180"/>
      <c r="F69" s="180"/>
      <c r="G69" s="169" t="e">
        <f t="shared" si="0"/>
        <v>#DIV/0!</v>
      </c>
      <c r="H69" s="169" t="e">
        <f t="shared" si="1"/>
        <v>#DIV/0!</v>
      </c>
      <c r="I69" s="169" t="e">
        <f t="shared" si="2"/>
        <v>#DIV/0!</v>
      </c>
    </row>
    <row r="70" spans="1:9" ht="15.75" collapsed="1" x14ac:dyDescent="0.25">
      <c r="A70" s="165">
        <v>22090000</v>
      </c>
      <c r="B70" s="166" t="s">
        <v>58</v>
      </c>
      <c r="C70" s="180">
        <f>C71+C72+C73</f>
        <v>7.3</v>
      </c>
      <c r="D70" s="180">
        <f>D71+D72+D73</f>
        <v>50</v>
      </c>
      <c r="E70" s="180">
        <f>E71+E72+E73</f>
        <v>15</v>
      </c>
      <c r="F70" s="180">
        <f>F71+F72+F73</f>
        <v>8.52</v>
      </c>
      <c r="G70" s="169">
        <f t="shared" si="0"/>
        <v>17.04</v>
      </c>
      <c r="H70" s="169">
        <f t="shared" si="1"/>
        <v>56.8</v>
      </c>
      <c r="I70" s="169">
        <f t="shared" si="2"/>
        <v>116.71232876712327</v>
      </c>
    </row>
    <row r="71" spans="1:9" ht="28.5" customHeight="1" x14ac:dyDescent="0.25">
      <c r="A71" s="165">
        <v>22090100</v>
      </c>
      <c r="B71" s="166" t="s">
        <v>59</v>
      </c>
      <c r="C71" s="180">
        <v>7.3</v>
      </c>
      <c r="D71" s="180">
        <v>50</v>
      </c>
      <c r="E71" s="180">
        <v>15</v>
      </c>
      <c r="F71" s="180">
        <v>8.52</v>
      </c>
      <c r="G71" s="169">
        <f t="shared" si="0"/>
        <v>17.04</v>
      </c>
      <c r="H71" s="169">
        <f t="shared" si="1"/>
        <v>56.8</v>
      </c>
      <c r="I71" s="169">
        <f t="shared" si="2"/>
        <v>116.71232876712327</v>
      </c>
    </row>
    <row r="72" spans="1:9" ht="21.75" hidden="1" customHeight="1" outlineLevel="1" x14ac:dyDescent="0.25">
      <c r="A72" s="165">
        <v>22090200</v>
      </c>
      <c r="B72" s="166" t="s">
        <v>60</v>
      </c>
      <c r="C72" s="180"/>
      <c r="D72" s="180"/>
      <c r="E72" s="180"/>
      <c r="F72" s="180"/>
      <c r="G72" s="169" t="e">
        <f t="shared" si="0"/>
        <v>#DIV/0!</v>
      </c>
      <c r="H72" s="169" t="e">
        <f t="shared" si="1"/>
        <v>#DIV/0!</v>
      </c>
      <c r="I72" s="169" t="e">
        <f t="shared" si="2"/>
        <v>#DIV/0!</v>
      </c>
    </row>
    <row r="73" spans="1:9" ht="21" hidden="1" customHeight="1" outlineLevel="1" x14ac:dyDescent="0.25">
      <c r="A73" s="165">
        <v>22090400</v>
      </c>
      <c r="B73" s="166" t="s">
        <v>61</v>
      </c>
      <c r="C73" s="180"/>
      <c r="D73" s="180"/>
      <c r="E73" s="180"/>
      <c r="F73" s="180"/>
      <c r="G73" s="169" t="e">
        <f t="shared" si="0"/>
        <v>#DIV/0!</v>
      </c>
      <c r="H73" s="169" t="e">
        <f t="shared" si="1"/>
        <v>#DIV/0!</v>
      </c>
      <c r="I73" s="169" t="e">
        <f t="shared" si="2"/>
        <v>#DIV/0!</v>
      </c>
    </row>
    <row r="74" spans="1:9" ht="88.5" customHeight="1" collapsed="1" x14ac:dyDescent="0.25">
      <c r="A74" s="165">
        <v>22130000</v>
      </c>
      <c r="B74" s="166" t="s">
        <v>325</v>
      </c>
      <c r="C74" s="180"/>
      <c r="D74" s="180">
        <v>10500</v>
      </c>
      <c r="E74" s="180"/>
      <c r="F74" s="180">
        <v>14708.26</v>
      </c>
      <c r="G74" s="169">
        <f t="shared" si="0"/>
        <v>140.07866666666666</v>
      </c>
      <c r="H74" s="169"/>
      <c r="I74" s="169"/>
    </row>
    <row r="75" spans="1:9" ht="26.25" hidden="1" customHeight="1" outlineLevel="1" x14ac:dyDescent="0.25">
      <c r="A75" s="165">
        <v>24000000</v>
      </c>
      <c r="B75" s="166" t="s">
        <v>62</v>
      </c>
      <c r="C75" s="185">
        <f t="shared" ref="C75:F76" si="8">C76</f>
        <v>0</v>
      </c>
      <c r="D75" s="185">
        <f>D76</f>
        <v>0</v>
      </c>
      <c r="E75" s="185">
        <f t="shared" si="8"/>
        <v>0</v>
      </c>
      <c r="F75" s="185">
        <f t="shared" si="8"/>
        <v>0</v>
      </c>
      <c r="G75" s="164" t="e">
        <f t="shared" si="0"/>
        <v>#DIV/0!</v>
      </c>
      <c r="H75" s="164" t="e">
        <f t="shared" si="1"/>
        <v>#DIV/0!</v>
      </c>
      <c r="I75" s="164" t="e">
        <f t="shared" si="2"/>
        <v>#DIV/0!</v>
      </c>
    </row>
    <row r="76" spans="1:9" ht="17.25" hidden="1" customHeight="1" outlineLevel="1" x14ac:dyDescent="0.25">
      <c r="A76" s="165">
        <v>24060000</v>
      </c>
      <c r="B76" s="166" t="s">
        <v>46</v>
      </c>
      <c r="C76" s="185">
        <f t="shared" si="8"/>
        <v>0</v>
      </c>
      <c r="D76" s="185">
        <f>D77</f>
        <v>0</v>
      </c>
      <c r="E76" s="185">
        <f t="shared" si="8"/>
        <v>0</v>
      </c>
      <c r="F76" s="185">
        <f t="shared" si="8"/>
        <v>0</v>
      </c>
      <c r="G76" s="164" t="e">
        <f t="shared" si="0"/>
        <v>#DIV/0!</v>
      </c>
      <c r="H76" s="164" t="e">
        <f t="shared" si="1"/>
        <v>#DIV/0!</v>
      </c>
      <c r="I76" s="164" t="e">
        <f t="shared" ref="I76:I105" si="9">F76/C76*100</f>
        <v>#DIV/0!</v>
      </c>
    </row>
    <row r="77" spans="1:9" ht="21" hidden="1" customHeight="1" outlineLevel="1" x14ac:dyDescent="0.25">
      <c r="A77" s="165">
        <v>24060300</v>
      </c>
      <c r="B77" s="166" t="s">
        <v>46</v>
      </c>
      <c r="C77" s="180">
        <v>0</v>
      </c>
      <c r="D77" s="180"/>
      <c r="E77" s="180"/>
      <c r="F77" s="180"/>
      <c r="G77" s="169" t="e">
        <f t="shared" si="0"/>
        <v>#DIV/0!</v>
      </c>
      <c r="H77" s="169" t="e">
        <f t="shared" si="1"/>
        <v>#DIV/0!</v>
      </c>
      <c r="I77" s="169" t="e">
        <f t="shared" si="9"/>
        <v>#DIV/0!</v>
      </c>
    </row>
    <row r="78" spans="1:9" ht="16.5" hidden="1" customHeight="1" outlineLevel="1" x14ac:dyDescent="0.25">
      <c r="A78" s="165">
        <v>24062200</v>
      </c>
      <c r="B78" s="166" t="s">
        <v>63</v>
      </c>
      <c r="C78" s="180"/>
      <c r="D78" s="180"/>
      <c r="E78" s="180"/>
      <c r="F78" s="180"/>
      <c r="G78" s="169" t="e">
        <f t="shared" si="0"/>
        <v>#DIV/0!</v>
      </c>
      <c r="H78" s="169" t="e">
        <f t="shared" si="1"/>
        <v>#DIV/0!</v>
      </c>
      <c r="I78" s="169" t="e">
        <f t="shared" si="9"/>
        <v>#DIV/0!</v>
      </c>
    </row>
    <row r="79" spans="1:9" ht="18.75" hidden="1" customHeight="1" outlineLevel="1" x14ac:dyDescent="0.25">
      <c r="A79" s="142">
        <v>25000000</v>
      </c>
      <c r="B79" s="182" t="s">
        <v>64</v>
      </c>
      <c r="C79" s="170">
        <f t="shared" ref="C79:F80" si="10">C80</f>
        <v>0</v>
      </c>
      <c r="D79" s="170">
        <f t="shared" si="10"/>
        <v>0</v>
      </c>
      <c r="E79" s="170">
        <f t="shared" si="10"/>
        <v>0</v>
      </c>
      <c r="F79" s="170">
        <f t="shared" si="10"/>
        <v>0</v>
      </c>
      <c r="G79" s="169" t="e">
        <f t="shared" ref="G79:G105" si="11">F79/D79*100</f>
        <v>#DIV/0!</v>
      </c>
      <c r="H79" s="169" t="e">
        <f t="shared" ref="H79:H105" si="12">F79/E79*100</f>
        <v>#DIV/0!</v>
      </c>
      <c r="I79" s="169" t="e">
        <f t="shared" si="9"/>
        <v>#DIV/0!</v>
      </c>
    </row>
    <row r="80" spans="1:9" ht="16.5" hidden="1" customHeight="1" outlineLevel="1" x14ac:dyDescent="0.25">
      <c r="A80" s="141">
        <v>25010000</v>
      </c>
      <c r="B80" s="183" t="s">
        <v>65</v>
      </c>
      <c r="C80" s="179">
        <f t="shared" si="10"/>
        <v>0</v>
      </c>
      <c r="D80" s="179">
        <f t="shared" si="10"/>
        <v>0</v>
      </c>
      <c r="E80" s="179">
        <f t="shared" si="10"/>
        <v>0</v>
      </c>
      <c r="F80" s="179">
        <f t="shared" si="10"/>
        <v>0</v>
      </c>
      <c r="G80" s="169" t="e">
        <f t="shared" si="11"/>
        <v>#DIV/0!</v>
      </c>
      <c r="H80" s="169" t="e">
        <f t="shared" si="12"/>
        <v>#DIV/0!</v>
      </c>
      <c r="I80" s="169" t="e">
        <f t="shared" si="9"/>
        <v>#DIV/0!</v>
      </c>
    </row>
    <row r="81" spans="1:9" ht="19.5" hidden="1" customHeight="1" outlineLevel="1" x14ac:dyDescent="0.25">
      <c r="A81" s="140">
        <v>25010100</v>
      </c>
      <c r="B81" s="184" t="s">
        <v>66</v>
      </c>
      <c r="C81" s="180"/>
      <c r="D81" s="180"/>
      <c r="E81" s="180"/>
      <c r="F81" s="180"/>
      <c r="G81" s="169" t="e">
        <f t="shared" si="11"/>
        <v>#DIV/0!</v>
      </c>
      <c r="H81" s="169" t="e">
        <f t="shared" si="12"/>
        <v>#DIV/0!</v>
      </c>
      <c r="I81" s="169" t="e">
        <f t="shared" si="9"/>
        <v>#DIV/0!</v>
      </c>
    </row>
    <row r="82" spans="1:9" ht="19.5" customHeight="1" collapsed="1" x14ac:dyDescent="0.25">
      <c r="A82" s="161">
        <v>30000000</v>
      </c>
      <c r="B82" s="162" t="s">
        <v>339</v>
      </c>
      <c r="C82" s="185"/>
      <c r="D82" s="185"/>
      <c r="E82" s="185"/>
      <c r="F82" s="185">
        <f>F83</f>
        <v>900</v>
      </c>
      <c r="G82" s="164"/>
      <c r="H82" s="164"/>
      <c r="I82" s="169"/>
    </row>
    <row r="83" spans="1:9" ht="19.5" customHeight="1" x14ac:dyDescent="0.25">
      <c r="A83" s="173">
        <v>31000000</v>
      </c>
      <c r="B83" s="174" t="s">
        <v>390</v>
      </c>
      <c r="C83" s="181"/>
      <c r="D83" s="181"/>
      <c r="E83" s="181"/>
      <c r="F83" s="181">
        <f t="shared" ref="F83" si="13">F84</f>
        <v>900</v>
      </c>
      <c r="G83" s="176"/>
      <c r="H83" s="176"/>
      <c r="I83" s="164"/>
    </row>
    <row r="84" spans="1:9" ht="64.5" customHeight="1" x14ac:dyDescent="0.25">
      <c r="A84" s="173">
        <v>31010000</v>
      </c>
      <c r="B84" s="174" t="s">
        <v>391</v>
      </c>
      <c r="C84" s="181"/>
      <c r="D84" s="181"/>
      <c r="E84" s="181"/>
      <c r="F84" s="181">
        <f t="shared" ref="F84" si="14">F85</f>
        <v>900</v>
      </c>
      <c r="G84" s="176"/>
      <c r="H84" s="176"/>
      <c r="I84" s="164"/>
    </row>
    <row r="85" spans="1:9" ht="50.25" customHeight="1" x14ac:dyDescent="0.25">
      <c r="A85" s="165">
        <v>31010200</v>
      </c>
      <c r="B85" s="166" t="s">
        <v>392</v>
      </c>
      <c r="C85" s="180"/>
      <c r="D85" s="180"/>
      <c r="E85" s="180"/>
      <c r="F85" s="180">
        <v>900</v>
      </c>
      <c r="G85" s="169"/>
      <c r="H85" s="169"/>
      <c r="I85" s="169"/>
    </row>
    <row r="86" spans="1:9" ht="15.75" x14ac:dyDescent="0.25">
      <c r="A86" s="161">
        <v>40000000</v>
      </c>
      <c r="B86" s="162" t="s">
        <v>67</v>
      </c>
      <c r="C86" s="185">
        <f>C87</f>
        <v>5413800</v>
      </c>
      <c r="D86" s="185">
        <f>D87</f>
        <v>27688300</v>
      </c>
      <c r="E86" s="185">
        <f>E87</f>
        <v>6682100</v>
      </c>
      <c r="F86" s="185">
        <f>F87</f>
        <v>9040700</v>
      </c>
      <c r="G86" s="164">
        <f t="shared" si="11"/>
        <v>32.651697648465237</v>
      </c>
      <c r="H86" s="164">
        <f t="shared" si="12"/>
        <v>135.29728678110175</v>
      </c>
      <c r="I86" s="169">
        <f t="shared" si="9"/>
        <v>166.99360892533895</v>
      </c>
    </row>
    <row r="87" spans="1:9" ht="16.5" customHeight="1" x14ac:dyDescent="0.25">
      <c r="A87" s="173">
        <v>41000000</v>
      </c>
      <c r="B87" s="174" t="s">
        <v>68</v>
      </c>
      <c r="C87" s="181">
        <f>C88+C91+C94+C97</f>
        <v>5413800</v>
      </c>
      <c r="D87" s="181">
        <f t="shared" ref="D87:F87" si="15">D88+D91+D94+D97</f>
        <v>27688300</v>
      </c>
      <c r="E87" s="181">
        <f t="shared" si="15"/>
        <v>6682100</v>
      </c>
      <c r="F87" s="181">
        <f t="shared" si="15"/>
        <v>9040700</v>
      </c>
      <c r="G87" s="176">
        <f t="shared" si="11"/>
        <v>32.651697648465237</v>
      </c>
      <c r="H87" s="176">
        <f t="shared" si="12"/>
        <v>135.29728678110175</v>
      </c>
      <c r="I87" s="164">
        <f t="shared" si="9"/>
        <v>166.99360892533895</v>
      </c>
    </row>
    <row r="88" spans="1:9" ht="15.75" x14ac:dyDescent="0.25">
      <c r="A88" s="173">
        <v>41020000</v>
      </c>
      <c r="B88" s="174" t="s">
        <v>69</v>
      </c>
      <c r="C88" s="181"/>
      <c r="D88" s="181">
        <f t="shared" ref="D88:F88" si="16">D89+D90</f>
        <v>7907200</v>
      </c>
      <c r="E88" s="181">
        <f t="shared" si="16"/>
        <v>1976700</v>
      </c>
      <c r="F88" s="181">
        <f t="shared" si="16"/>
        <v>4335300</v>
      </c>
      <c r="G88" s="169">
        <f t="shared" si="11"/>
        <v>54.827246054229064</v>
      </c>
      <c r="H88" s="224" t="s">
        <v>412</v>
      </c>
      <c r="I88" s="164"/>
    </row>
    <row r="89" spans="1:9" ht="15.75" x14ac:dyDescent="0.25">
      <c r="A89" s="165">
        <v>41020100</v>
      </c>
      <c r="B89" s="166" t="s">
        <v>70</v>
      </c>
      <c r="C89" s="180"/>
      <c r="D89" s="180">
        <v>7907200</v>
      </c>
      <c r="E89" s="180">
        <v>1976700</v>
      </c>
      <c r="F89" s="180">
        <v>1976700</v>
      </c>
      <c r="G89" s="169">
        <f t="shared" si="11"/>
        <v>24.99873532982598</v>
      </c>
      <c r="H89" s="169">
        <f t="shared" si="12"/>
        <v>100</v>
      </c>
      <c r="I89" s="164"/>
    </row>
    <row r="90" spans="1:9" ht="63" x14ac:dyDescent="0.25">
      <c r="A90" s="165">
        <v>41021400</v>
      </c>
      <c r="B90" s="166" t="s">
        <v>393</v>
      </c>
      <c r="C90" s="180"/>
      <c r="D90" s="180"/>
      <c r="E90" s="180"/>
      <c r="F90" s="180">
        <v>2358600</v>
      </c>
      <c r="G90" s="169"/>
      <c r="H90" s="169"/>
      <c r="I90" s="164"/>
    </row>
    <row r="91" spans="1:9" ht="15.75" x14ac:dyDescent="0.25">
      <c r="A91" s="173">
        <v>41030000</v>
      </c>
      <c r="B91" s="174" t="s">
        <v>71</v>
      </c>
      <c r="C91" s="181">
        <f>C92+C93</f>
        <v>5368500</v>
      </c>
      <c r="D91" s="181">
        <f>D92+D93</f>
        <v>19133900</v>
      </c>
      <c r="E91" s="181">
        <f>E92+E93</f>
        <v>4486700</v>
      </c>
      <c r="F91" s="181">
        <f>F92+F93</f>
        <v>4486700</v>
      </c>
      <c r="G91" s="176">
        <f t="shared" si="11"/>
        <v>23.448957086636806</v>
      </c>
      <c r="H91" s="176">
        <f t="shared" si="12"/>
        <v>100</v>
      </c>
      <c r="I91" s="164">
        <f t="shared" si="9"/>
        <v>83.574555276147905</v>
      </c>
    </row>
    <row r="92" spans="1:9" ht="15.75" x14ac:dyDescent="0.25">
      <c r="A92" s="165">
        <v>41033900</v>
      </c>
      <c r="B92" s="166" t="s">
        <v>72</v>
      </c>
      <c r="C92" s="180">
        <v>5368500</v>
      </c>
      <c r="D92" s="180">
        <v>19133900</v>
      </c>
      <c r="E92" s="180">
        <v>4486700</v>
      </c>
      <c r="F92" s="180">
        <v>4486700</v>
      </c>
      <c r="G92" s="169">
        <f t="shared" si="11"/>
        <v>23.448957086636806</v>
      </c>
      <c r="H92" s="169">
        <f t="shared" si="12"/>
        <v>100</v>
      </c>
      <c r="I92" s="169">
        <f t="shared" si="9"/>
        <v>83.574555276147905</v>
      </c>
    </row>
    <row r="93" spans="1:9" ht="31.5" hidden="1" outlineLevel="1" x14ac:dyDescent="0.25">
      <c r="A93" s="165">
        <v>41034500</v>
      </c>
      <c r="B93" s="166" t="s">
        <v>336</v>
      </c>
      <c r="C93" s="180"/>
      <c r="D93" s="180"/>
      <c r="E93" s="180"/>
      <c r="F93" s="180"/>
      <c r="G93" s="169" t="e">
        <f>F93/D93*100</f>
        <v>#DIV/0!</v>
      </c>
      <c r="H93" s="169" t="e">
        <f>F93/E93*100</f>
        <v>#DIV/0!</v>
      </c>
      <c r="I93" s="169" t="e">
        <f t="shared" si="9"/>
        <v>#DIV/0!</v>
      </c>
    </row>
    <row r="94" spans="1:9" ht="15.75" hidden="1" outlineLevel="1" x14ac:dyDescent="0.25">
      <c r="A94" s="173">
        <v>41040000</v>
      </c>
      <c r="B94" s="186" t="s">
        <v>73</v>
      </c>
      <c r="C94" s="181">
        <f>C95</f>
        <v>0</v>
      </c>
      <c r="D94" s="181">
        <f>D95</f>
        <v>0</v>
      </c>
      <c r="E94" s="181">
        <f>E95</f>
        <v>0</v>
      </c>
      <c r="F94" s="181">
        <f>F95</f>
        <v>0</v>
      </c>
      <c r="G94" s="176" t="e">
        <f t="shared" si="11"/>
        <v>#DIV/0!</v>
      </c>
      <c r="H94" s="176" t="e">
        <f t="shared" si="12"/>
        <v>#DIV/0!</v>
      </c>
      <c r="I94" s="164" t="e">
        <f t="shared" si="9"/>
        <v>#DIV/0!</v>
      </c>
    </row>
    <row r="95" spans="1:9" ht="15.75" hidden="1" outlineLevel="1" x14ac:dyDescent="0.25">
      <c r="A95" s="165"/>
      <c r="B95" s="186" t="s">
        <v>74</v>
      </c>
      <c r="C95" s="180">
        <f>SUM(C96:C96)</f>
        <v>0</v>
      </c>
      <c r="D95" s="180">
        <f>SUM(D96:D96)</f>
        <v>0</v>
      </c>
      <c r="E95" s="180">
        <f>SUM(E96:E96)</f>
        <v>0</v>
      </c>
      <c r="F95" s="180">
        <f>SUM(F96:F96)</f>
        <v>0</v>
      </c>
      <c r="G95" s="169" t="e">
        <f t="shared" si="11"/>
        <v>#DIV/0!</v>
      </c>
      <c r="H95" s="169" t="e">
        <f t="shared" si="12"/>
        <v>#DIV/0!</v>
      </c>
      <c r="I95" s="169" t="e">
        <f t="shared" si="9"/>
        <v>#DIV/0!</v>
      </c>
    </row>
    <row r="96" spans="1:9" ht="47.25" hidden="1" outlineLevel="1" x14ac:dyDescent="0.25">
      <c r="A96" s="187">
        <v>41040200</v>
      </c>
      <c r="B96" s="166" t="s">
        <v>75</v>
      </c>
      <c r="C96" s="180"/>
      <c r="D96" s="180"/>
      <c r="E96" s="180"/>
      <c r="F96" s="180"/>
      <c r="G96" s="169" t="e">
        <f t="shared" si="11"/>
        <v>#DIV/0!</v>
      </c>
      <c r="H96" s="169" t="e">
        <f t="shared" si="12"/>
        <v>#DIV/0!</v>
      </c>
      <c r="I96" s="169" t="e">
        <f t="shared" si="9"/>
        <v>#DIV/0!</v>
      </c>
    </row>
    <row r="97" spans="1:9" ht="15.75" collapsed="1" x14ac:dyDescent="0.25">
      <c r="A97" s="173">
        <v>41050000</v>
      </c>
      <c r="B97" s="186" t="s">
        <v>76</v>
      </c>
      <c r="C97" s="185">
        <f>C98+C99+C100+C101+C102</f>
        <v>45300</v>
      </c>
      <c r="D97" s="185">
        <f t="shared" ref="D97:F97" si="17">D98+D99+D100+D101+D102</f>
        <v>647200</v>
      </c>
      <c r="E97" s="185">
        <f t="shared" si="17"/>
        <v>218700</v>
      </c>
      <c r="F97" s="185">
        <f t="shared" si="17"/>
        <v>218700</v>
      </c>
      <c r="G97" s="169">
        <f t="shared" si="11"/>
        <v>33.791718170580964</v>
      </c>
      <c r="H97" s="169">
        <f t="shared" si="12"/>
        <v>100</v>
      </c>
      <c r="I97" s="224" t="s">
        <v>405</v>
      </c>
    </row>
    <row r="98" spans="1:9" ht="31.5" x14ac:dyDescent="0.25">
      <c r="A98" s="187">
        <v>41051000</v>
      </c>
      <c r="B98" s="166" t="s">
        <v>326</v>
      </c>
      <c r="C98" s="180"/>
      <c r="D98" s="180">
        <v>435900</v>
      </c>
      <c r="E98" s="180">
        <v>114000</v>
      </c>
      <c r="F98" s="180">
        <v>114000</v>
      </c>
      <c r="G98" s="169">
        <f>F98/D98*100</f>
        <v>26.152787336545082</v>
      </c>
      <c r="H98" s="169">
        <f>F98/E98*100</f>
        <v>100</v>
      </c>
      <c r="I98" s="169"/>
    </row>
    <row r="99" spans="1:9" ht="47.25" x14ac:dyDescent="0.25">
      <c r="A99" s="187">
        <v>41051200</v>
      </c>
      <c r="B99" s="166" t="s">
        <v>78</v>
      </c>
      <c r="C99" s="180">
        <v>45300</v>
      </c>
      <c r="D99" s="180">
        <v>142300</v>
      </c>
      <c r="E99" s="180">
        <v>35700</v>
      </c>
      <c r="F99" s="180">
        <v>35700</v>
      </c>
      <c r="G99" s="169">
        <f t="shared" si="11"/>
        <v>25.087842586085735</v>
      </c>
      <c r="H99" s="169">
        <f t="shared" si="12"/>
        <v>100</v>
      </c>
      <c r="I99" s="169">
        <f t="shared" si="9"/>
        <v>78.807947019867555</v>
      </c>
    </row>
    <row r="100" spans="1:9" ht="47.25" hidden="1" outlineLevel="1" x14ac:dyDescent="0.25">
      <c r="A100" s="187">
        <v>41051400</v>
      </c>
      <c r="B100" s="166" t="s">
        <v>327</v>
      </c>
      <c r="C100" s="180"/>
      <c r="D100" s="180"/>
      <c r="E100" s="180"/>
      <c r="F100" s="180"/>
      <c r="G100" s="169" t="e">
        <f>F100/D100*100</f>
        <v>#DIV/0!</v>
      </c>
      <c r="H100" s="169" t="e">
        <f>F100/E100*100</f>
        <v>#DIV/0!</v>
      </c>
      <c r="I100" s="169" t="e">
        <f t="shared" si="9"/>
        <v>#DIV/0!</v>
      </c>
    </row>
    <row r="101" spans="1:9" ht="63" collapsed="1" x14ac:dyDescent="0.25">
      <c r="A101" s="187">
        <v>41051700</v>
      </c>
      <c r="B101" s="188" t="s">
        <v>358</v>
      </c>
      <c r="C101" s="180"/>
      <c r="D101" s="180">
        <v>69000</v>
      </c>
      <c r="E101" s="180">
        <v>69000</v>
      </c>
      <c r="F101" s="180">
        <v>69000</v>
      </c>
      <c r="G101" s="169"/>
      <c r="H101" s="169"/>
      <c r="I101" s="169"/>
    </row>
    <row r="102" spans="1:9" ht="47.25" hidden="1" outlineLevel="1" x14ac:dyDescent="0.25">
      <c r="A102" s="187">
        <v>41055000</v>
      </c>
      <c r="B102" s="189" t="s">
        <v>79</v>
      </c>
      <c r="C102" s="180"/>
      <c r="D102" s="180"/>
      <c r="E102" s="180"/>
      <c r="F102" s="180"/>
      <c r="G102" s="169" t="e">
        <f t="shared" si="11"/>
        <v>#DIV/0!</v>
      </c>
      <c r="H102" s="169" t="e">
        <f t="shared" si="12"/>
        <v>#DIV/0!</v>
      </c>
      <c r="I102" s="169" t="e">
        <f t="shared" si="9"/>
        <v>#DIV/0!</v>
      </c>
    </row>
    <row r="103" spans="1:9" ht="15.75" hidden="1" outlineLevel="1" x14ac:dyDescent="0.25">
      <c r="A103" s="165">
        <v>41053900</v>
      </c>
      <c r="B103" s="165" t="s">
        <v>80</v>
      </c>
      <c r="C103" s="180"/>
      <c r="D103" s="180"/>
      <c r="E103" s="180"/>
      <c r="F103" s="180"/>
      <c r="G103" s="169" t="e">
        <f t="shared" si="11"/>
        <v>#DIV/0!</v>
      </c>
      <c r="H103" s="169" t="e">
        <f t="shared" si="12"/>
        <v>#DIV/0!</v>
      </c>
      <c r="I103" s="169" t="e">
        <f t="shared" si="9"/>
        <v>#DIV/0!</v>
      </c>
    </row>
    <row r="104" spans="1:9" ht="15.75" collapsed="1" x14ac:dyDescent="0.25">
      <c r="A104" s="161" t="s">
        <v>81</v>
      </c>
      <c r="B104" s="161"/>
      <c r="C104" s="185">
        <f>C54+C9+C82</f>
        <v>9064971.7699999996</v>
      </c>
      <c r="D104" s="185">
        <f t="shared" ref="D104:F104" si="18">D54+D9+D82</f>
        <v>44945800</v>
      </c>
      <c r="E104" s="185">
        <f t="shared" si="18"/>
        <v>7217425</v>
      </c>
      <c r="F104" s="185">
        <f t="shared" si="18"/>
        <v>10537483.109999999</v>
      </c>
      <c r="G104" s="164">
        <f t="shared" si="11"/>
        <v>23.444867173351014</v>
      </c>
      <c r="H104" s="164">
        <f t="shared" si="12"/>
        <v>146.00059037676178</v>
      </c>
      <c r="I104" s="164">
        <f t="shared" si="9"/>
        <v>116.2439704983218</v>
      </c>
    </row>
    <row r="105" spans="1:9" ht="15.75" x14ac:dyDescent="0.25">
      <c r="A105" s="165" t="s">
        <v>82</v>
      </c>
      <c r="B105" s="165"/>
      <c r="C105" s="185">
        <f>C104+C86</f>
        <v>14478771.77</v>
      </c>
      <c r="D105" s="185">
        <f>D104+D86</f>
        <v>72634100</v>
      </c>
      <c r="E105" s="185">
        <f>E104+E86</f>
        <v>13899525</v>
      </c>
      <c r="F105" s="185">
        <f>F104+F86</f>
        <v>19578183.109999999</v>
      </c>
      <c r="G105" s="164">
        <f t="shared" si="11"/>
        <v>26.954533903497119</v>
      </c>
      <c r="H105" s="164">
        <f t="shared" si="12"/>
        <v>140.85505159348969</v>
      </c>
      <c r="I105" s="164">
        <f t="shared" si="9"/>
        <v>135.21991658550746</v>
      </c>
    </row>
    <row r="106" spans="1:9" x14ac:dyDescent="0.2">
      <c r="D106" s="2"/>
    </row>
    <row r="107" spans="1:9" x14ac:dyDescent="0.2">
      <c r="D107" s="134"/>
      <c r="E107" s="134"/>
      <c r="F107" s="134"/>
    </row>
  </sheetData>
  <mergeCells count="13">
    <mergeCell ref="B1:H1"/>
    <mergeCell ref="H6:H7"/>
    <mergeCell ref="A2:J2"/>
    <mergeCell ref="A3:H3"/>
    <mergeCell ref="A5:H5"/>
    <mergeCell ref="A6:A7"/>
    <mergeCell ref="B6:B7"/>
    <mergeCell ref="D6:D7"/>
    <mergeCell ref="E6:E7"/>
    <mergeCell ref="F6:F7"/>
    <mergeCell ref="G6:G7"/>
    <mergeCell ref="C6:C7"/>
    <mergeCell ref="I6:I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AC2C-8137-4954-8CB7-1E640D20004B}">
  <dimension ref="A1:G104"/>
  <sheetViews>
    <sheetView topLeftCell="A45" workbookViewId="0">
      <selection activeCell="C82" sqref="C82"/>
    </sheetView>
  </sheetViews>
  <sheetFormatPr defaultRowHeight="12.75" outlineLevelRow="2" x14ac:dyDescent="0.2"/>
  <cols>
    <col min="1" max="1" width="14.5" customWidth="1"/>
    <col min="2" max="2" width="68.33203125" customWidth="1"/>
    <col min="3" max="3" width="20" customWidth="1"/>
    <col min="4" max="4" width="19.5" customWidth="1"/>
    <col min="5" max="5" width="21.33203125" customWidth="1"/>
    <col min="6" max="6" width="23.1640625" customWidth="1"/>
    <col min="7" max="7" width="17.33203125" customWidth="1"/>
  </cols>
  <sheetData>
    <row r="1" spans="1:7" x14ac:dyDescent="0.2">
      <c r="A1" s="239" t="s">
        <v>297</v>
      </c>
      <c r="B1" s="239"/>
      <c r="C1" s="239"/>
      <c r="D1" s="239"/>
      <c r="E1" s="239"/>
      <c r="F1" s="239"/>
      <c r="G1" s="239"/>
    </row>
    <row r="3" spans="1:7" x14ac:dyDescent="0.2">
      <c r="A3" s="235" t="s">
        <v>0</v>
      </c>
      <c r="B3" s="235" t="s">
        <v>1</v>
      </c>
      <c r="C3" s="231" t="s">
        <v>376</v>
      </c>
      <c r="D3" s="231" t="s">
        <v>377</v>
      </c>
      <c r="E3" s="231" t="s">
        <v>379</v>
      </c>
      <c r="F3" s="231" t="s">
        <v>380</v>
      </c>
      <c r="G3" s="238" t="s">
        <v>382</v>
      </c>
    </row>
    <row r="4" spans="1:7" ht="113.25" customHeight="1" x14ac:dyDescent="0.2">
      <c r="A4" s="235"/>
      <c r="B4" s="235"/>
      <c r="C4" s="231"/>
      <c r="D4" s="231"/>
      <c r="E4" s="231"/>
      <c r="F4" s="231"/>
      <c r="G4" s="238"/>
    </row>
    <row r="5" spans="1:7" ht="15.75" x14ac:dyDescent="0.25">
      <c r="A5" s="159">
        <v>1</v>
      </c>
      <c r="B5" s="159">
        <v>2</v>
      </c>
      <c r="C5" s="159">
        <v>3</v>
      </c>
      <c r="D5" s="160">
        <v>4</v>
      </c>
      <c r="E5" s="160">
        <v>5</v>
      </c>
      <c r="F5" s="160">
        <v>6</v>
      </c>
      <c r="G5" s="138">
        <v>7</v>
      </c>
    </row>
    <row r="6" spans="1:7" ht="15.75" x14ac:dyDescent="0.25">
      <c r="A6" s="161">
        <v>10000000</v>
      </c>
      <c r="B6" s="161" t="s">
        <v>2</v>
      </c>
      <c r="C6" s="163">
        <f>C7+C15+C20+C26+C42</f>
        <v>5459.5</v>
      </c>
      <c r="D6" s="163">
        <f>D7+D15+D20+D26+D42</f>
        <v>27500</v>
      </c>
      <c r="E6" s="163">
        <f>E7+E15+E20+E26+E42</f>
        <v>3382.69</v>
      </c>
      <c r="F6" s="190">
        <f t="shared" ref="F6:F37" si="0">E6/D6*100</f>
        <v>12.30069090909091</v>
      </c>
      <c r="G6" s="225" t="s">
        <v>402</v>
      </c>
    </row>
    <row r="7" spans="1:7" ht="31.5" hidden="1" outlineLevel="1" x14ac:dyDescent="0.25">
      <c r="A7" s="165">
        <v>11000000</v>
      </c>
      <c r="B7" s="166" t="s">
        <v>3</v>
      </c>
      <c r="C7" s="163">
        <f>C8</f>
        <v>0</v>
      </c>
      <c r="D7" s="163">
        <f>D8</f>
        <v>0</v>
      </c>
      <c r="E7" s="163">
        <f>E8</f>
        <v>0</v>
      </c>
      <c r="F7" s="190" t="e">
        <f t="shared" si="0"/>
        <v>#DIV/0!</v>
      </c>
      <c r="G7" s="225" t="s">
        <v>401</v>
      </c>
    </row>
    <row r="8" spans="1:7" ht="15.75" hidden="1" outlineLevel="1" x14ac:dyDescent="0.25">
      <c r="A8" s="165">
        <v>11010000</v>
      </c>
      <c r="B8" s="165" t="s">
        <v>4</v>
      </c>
      <c r="C8" s="167">
        <f>C9+C11+C12</f>
        <v>0</v>
      </c>
      <c r="D8" s="167">
        <f>D9+D11+D12</f>
        <v>0</v>
      </c>
      <c r="E8" s="167">
        <f>E9+E11+E12</f>
        <v>0</v>
      </c>
      <c r="F8" s="190" t="e">
        <f t="shared" si="0"/>
        <v>#DIV/0!</v>
      </c>
      <c r="G8" s="225" t="s">
        <v>413</v>
      </c>
    </row>
    <row r="9" spans="1:7" ht="47.25" hidden="1" outlineLevel="1" x14ac:dyDescent="0.25">
      <c r="A9" s="165">
        <v>11010100</v>
      </c>
      <c r="B9" s="166" t="s">
        <v>5</v>
      </c>
      <c r="C9" s="191"/>
      <c r="D9" s="191"/>
      <c r="E9" s="191"/>
      <c r="F9" s="190" t="e">
        <f t="shared" si="0"/>
        <v>#DIV/0!</v>
      </c>
      <c r="G9" s="225" t="s">
        <v>414</v>
      </c>
    </row>
    <row r="10" spans="1:7" ht="78.75" hidden="1" outlineLevel="1" x14ac:dyDescent="0.25">
      <c r="A10" s="165">
        <v>11010200</v>
      </c>
      <c r="B10" s="166" t="s">
        <v>6</v>
      </c>
      <c r="C10" s="191"/>
      <c r="D10" s="191"/>
      <c r="E10" s="191"/>
      <c r="F10" s="190" t="e">
        <f t="shared" si="0"/>
        <v>#DIV/0!</v>
      </c>
      <c r="G10" s="225" t="s">
        <v>415</v>
      </c>
    </row>
    <row r="11" spans="1:7" ht="47.25" hidden="1" outlineLevel="1" x14ac:dyDescent="0.25">
      <c r="A11" s="165">
        <v>11010400</v>
      </c>
      <c r="B11" s="166" t="s">
        <v>7</v>
      </c>
      <c r="C11" s="191"/>
      <c r="D11" s="191"/>
      <c r="E11" s="191"/>
      <c r="F11" s="190" t="e">
        <f t="shared" si="0"/>
        <v>#DIV/0!</v>
      </c>
      <c r="G11" s="225" t="s">
        <v>416</v>
      </c>
    </row>
    <row r="12" spans="1:7" ht="47.25" hidden="1" outlineLevel="1" x14ac:dyDescent="0.25">
      <c r="A12" s="165">
        <v>11010500</v>
      </c>
      <c r="B12" s="166" t="s">
        <v>8</v>
      </c>
      <c r="C12" s="191"/>
      <c r="D12" s="191"/>
      <c r="E12" s="191"/>
      <c r="F12" s="190" t="e">
        <f t="shared" si="0"/>
        <v>#DIV/0!</v>
      </c>
      <c r="G12" s="225" t="s">
        <v>417</v>
      </c>
    </row>
    <row r="13" spans="1:7" ht="15.75" hidden="1" outlineLevel="1" x14ac:dyDescent="0.25">
      <c r="A13" s="165">
        <v>11020000</v>
      </c>
      <c r="B13" s="165" t="s">
        <v>9</v>
      </c>
      <c r="C13" s="192"/>
      <c r="D13" s="192"/>
      <c r="E13" s="192"/>
      <c r="F13" s="190" t="e">
        <f t="shared" si="0"/>
        <v>#DIV/0!</v>
      </c>
      <c r="G13" s="225" t="s">
        <v>418</v>
      </c>
    </row>
    <row r="14" spans="1:7" ht="31.5" hidden="1" outlineLevel="1" x14ac:dyDescent="0.25">
      <c r="A14" s="165">
        <v>11020200</v>
      </c>
      <c r="B14" s="166" t="s">
        <v>10</v>
      </c>
      <c r="C14" s="193"/>
      <c r="D14" s="193"/>
      <c r="E14" s="193"/>
      <c r="F14" s="190" t="e">
        <f t="shared" si="0"/>
        <v>#DIV/0!</v>
      </c>
      <c r="G14" s="225" t="s">
        <v>419</v>
      </c>
    </row>
    <row r="15" spans="1:7" ht="31.5" hidden="1" outlineLevel="1" x14ac:dyDescent="0.25">
      <c r="A15" s="161">
        <v>13000000</v>
      </c>
      <c r="B15" s="162" t="s">
        <v>11</v>
      </c>
      <c r="C15" s="172">
        <f>C16+C18</f>
        <v>0</v>
      </c>
      <c r="D15" s="172">
        <f>D16+D18</f>
        <v>0</v>
      </c>
      <c r="E15" s="172">
        <f>E16+E18</f>
        <v>0</v>
      </c>
      <c r="F15" s="190" t="e">
        <f t="shared" si="0"/>
        <v>#DIV/0!</v>
      </c>
      <c r="G15" s="225" t="s">
        <v>420</v>
      </c>
    </row>
    <row r="16" spans="1:7" ht="31.5" hidden="1" outlineLevel="1" x14ac:dyDescent="0.25">
      <c r="A16" s="173">
        <v>13010000</v>
      </c>
      <c r="B16" s="174" t="s">
        <v>12</v>
      </c>
      <c r="C16" s="175">
        <f>C17</f>
        <v>0</v>
      </c>
      <c r="D16" s="175">
        <f>D17</f>
        <v>0</v>
      </c>
      <c r="E16" s="175">
        <f>E17</f>
        <v>0</v>
      </c>
      <c r="F16" s="190" t="e">
        <f t="shared" si="0"/>
        <v>#DIV/0!</v>
      </c>
      <c r="G16" s="225" t="s">
        <v>421</v>
      </c>
    </row>
    <row r="17" spans="1:7" ht="63" hidden="1" outlineLevel="1" x14ac:dyDescent="0.25">
      <c r="A17" s="165">
        <v>13010200</v>
      </c>
      <c r="B17" s="166" t="s">
        <v>13</v>
      </c>
      <c r="C17" s="168"/>
      <c r="D17" s="168"/>
      <c r="E17" s="168"/>
      <c r="F17" s="190" t="e">
        <f t="shared" si="0"/>
        <v>#DIV/0!</v>
      </c>
      <c r="G17" s="225" t="s">
        <v>422</v>
      </c>
    </row>
    <row r="18" spans="1:7" ht="15.75" hidden="1" outlineLevel="1" x14ac:dyDescent="0.25">
      <c r="A18" s="173">
        <v>13030000</v>
      </c>
      <c r="B18" s="173" t="s">
        <v>14</v>
      </c>
      <c r="C18" s="177">
        <f>C19</f>
        <v>0</v>
      </c>
      <c r="D18" s="177">
        <f>D19</f>
        <v>0</v>
      </c>
      <c r="E18" s="177">
        <f>E19</f>
        <v>0</v>
      </c>
      <c r="F18" s="190" t="e">
        <f t="shared" si="0"/>
        <v>#DIV/0!</v>
      </c>
      <c r="G18" s="225" t="s">
        <v>423</v>
      </c>
    </row>
    <row r="19" spans="1:7" ht="31.5" hidden="1" outlineLevel="1" x14ac:dyDescent="0.25">
      <c r="A19" s="165">
        <v>13030100</v>
      </c>
      <c r="B19" s="166" t="s">
        <v>15</v>
      </c>
      <c r="C19" s="168"/>
      <c r="D19" s="168"/>
      <c r="E19" s="168"/>
      <c r="F19" s="190" t="e">
        <f t="shared" si="0"/>
        <v>#DIV/0!</v>
      </c>
      <c r="G19" s="225" t="s">
        <v>424</v>
      </c>
    </row>
    <row r="20" spans="1:7" ht="15.75" hidden="1" outlineLevel="1" x14ac:dyDescent="0.25">
      <c r="A20" s="161">
        <v>14000000</v>
      </c>
      <c r="B20" s="161" t="s">
        <v>16</v>
      </c>
      <c r="C20" s="172">
        <f>C25</f>
        <v>0</v>
      </c>
      <c r="D20" s="172">
        <f>D25</f>
        <v>0</v>
      </c>
      <c r="E20" s="172">
        <f>E25</f>
        <v>0</v>
      </c>
      <c r="F20" s="190" t="e">
        <f t="shared" si="0"/>
        <v>#DIV/0!</v>
      </c>
      <c r="G20" s="225" t="s">
        <v>425</v>
      </c>
    </row>
    <row r="21" spans="1:7" ht="31.5" hidden="1" outlineLevel="1" x14ac:dyDescent="0.25">
      <c r="A21" s="173">
        <v>14020000</v>
      </c>
      <c r="B21" s="174" t="s">
        <v>17</v>
      </c>
      <c r="C21" s="172"/>
      <c r="D21" s="172"/>
      <c r="E21" s="172"/>
      <c r="F21" s="190" t="e">
        <f t="shared" si="0"/>
        <v>#DIV/0!</v>
      </c>
      <c r="G21" s="225" t="s">
        <v>426</v>
      </c>
    </row>
    <row r="22" spans="1:7" ht="15.75" hidden="1" outlineLevel="1" x14ac:dyDescent="0.25">
      <c r="A22" s="165">
        <v>14021900</v>
      </c>
      <c r="B22" s="165" t="s">
        <v>18</v>
      </c>
      <c r="C22" s="168"/>
      <c r="D22" s="168"/>
      <c r="E22" s="168"/>
      <c r="F22" s="190" t="e">
        <f t="shared" si="0"/>
        <v>#DIV/0!</v>
      </c>
      <c r="G22" s="225" t="s">
        <v>427</v>
      </c>
    </row>
    <row r="23" spans="1:7" ht="31.5" hidden="1" outlineLevel="1" x14ac:dyDescent="0.25">
      <c r="A23" s="173">
        <v>14030000</v>
      </c>
      <c r="B23" s="174" t="s">
        <v>19</v>
      </c>
      <c r="C23" s="168"/>
      <c r="D23" s="168"/>
      <c r="E23" s="168"/>
      <c r="F23" s="190" t="e">
        <f t="shared" si="0"/>
        <v>#DIV/0!</v>
      </c>
      <c r="G23" s="225" t="s">
        <v>428</v>
      </c>
    </row>
    <row r="24" spans="1:7" ht="15.75" hidden="1" outlineLevel="1" x14ac:dyDescent="0.25">
      <c r="A24" s="165">
        <v>14031900</v>
      </c>
      <c r="B24" s="165" t="s">
        <v>18</v>
      </c>
      <c r="C24" s="168"/>
      <c r="D24" s="168"/>
      <c r="E24" s="168"/>
      <c r="F24" s="190" t="e">
        <f t="shared" si="0"/>
        <v>#DIV/0!</v>
      </c>
      <c r="G24" s="225" t="s">
        <v>429</v>
      </c>
    </row>
    <row r="25" spans="1:7" ht="47.25" hidden="1" outlineLevel="1" x14ac:dyDescent="0.25">
      <c r="A25" s="173">
        <v>14040000</v>
      </c>
      <c r="B25" s="174" t="s">
        <v>20</v>
      </c>
      <c r="C25" s="168"/>
      <c r="D25" s="168"/>
      <c r="E25" s="168"/>
      <c r="F25" s="190" t="e">
        <f t="shared" si="0"/>
        <v>#DIV/0!</v>
      </c>
      <c r="G25" s="225" t="s">
        <v>430</v>
      </c>
    </row>
    <row r="26" spans="1:7" ht="15.75" hidden="1" outlineLevel="1" x14ac:dyDescent="0.25">
      <c r="A26" s="161">
        <v>18000000</v>
      </c>
      <c r="B26" s="161" t="s">
        <v>21</v>
      </c>
      <c r="C26" s="170">
        <f>C27+C38</f>
        <v>0</v>
      </c>
      <c r="D26" s="170">
        <f>D27+D38</f>
        <v>0</v>
      </c>
      <c r="E26" s="170">
        <f>E27+E38</f>
        <v>0</v>
      </c>
      <c r="F26" s="190" t="e">
        <f t="shared" si="0"/>
        <v>#DIV/0!</v>
      </c>
      <c r="G26" s="225" t="s">
        <v>431</v>
      </c>
    </row>
    <row r="27" spans="1:7" ht="15.75" hidden="1" outlineLevel="1" x14ac:dyDescent="0.25">
      <c r="A27" s="173">
        <v>18010000</v>
      </c>
      <c r="B27" s="173" t="s">
        <v>22</v>
      </c>
      <c r="C27" s="179">
        <f>C28+C29+C30+C31+C32+C33+C34+C35</f>
        <v>0</v>
      </c>
      <c r="D27" s="179">
        <f>D28+D29+D30+D31+D32+D33+D34+D35</f>
        <v>0</v>
      </c>
      <c r="E27" s="179">
        <f>E28+E29+E30+E31+E32+E33+E34+E35</f>
        <v>0</v>
      </c>
      <c r="F27" s="190" t="e">
        <f t="shared" si="0"/>
        <v>#DIV/0!</v>
      </c>
      <c r="G27" s="225" t="s">
        <v>432</v>
      </c>
    </row>
    <row r="28" spans="1:7" ht="47.25" hidden="1" outlineLevel="1" x14ac:dyDescent="0.25">
      <c r="A28" s="165">
        <v>18010100</v>
      </c>
      <c r="B28" s="166" t="s">
        <v>23</v>
      </c>
      <c r="C28" s="168"/>
      <c r="D28" s="168"/>
      <c r="E28" s="168"/>
      <c r="F28" s="190" t="e">
        <f t="shared" si="0"/>
        <v>#DIV/0!</v>
      </c>
      <c r="G28" s="225" t="s">
        <v>433</v>
      </c>
    </row>
    <row r="29" spans="1:7" ht="47.25" hidden="1" outlineLevel="1" x14ac:dyDescent="0.25">
      <c r="A29" s="165">
        <v>18010200</v>
      </c>
      <c r="B29" s="166" t="s">
        <v>24</v>
      </c>
      <c r="C29" s="178"/>
      <c r="D29" s="178"/>
      <c r="E29" s="178"/>
      <c r="F29" s="190" t="e">
        <f t="shared" si="0"/>
        <v>#DIV/0!</v>
      </c>
      <c r="G29" s="225" t="s">
        <v>434</v>
      </c>
    </row>
    <row r="30" spans="1:7" ht="47.25" hidden="1" outlineLevel="1" x14ac:dyDescent="0.25">
      <c r="A30" s="165">
        <v>18010300</v>
      </c>
      <c r="B30" s="166" t="s">
        <v>25</v>
      </c>
      <c r="C30" s="178"/>
      <c r="D30" s="178"/>
      <c r="E30" s="178"/>
      <c r="F30" s="190" t="e">
        <f t="shared" si="0"/>
        <v>#DIV/0!</v>
      </c>
      <c r="G30" s="225" t="s">
        <v>435</v>
      </c>
    </row>
    <row r="31" spans="1:7" ht="47.25" hidden="1" outlineLevel="1" x14ac:dyDescent="0.25">
      <c r="A31" s="165">
        <v>18010400</v>
      </c>
      <c r="B31" s="166" t="s">
        <v>26</v>
      </c>
      <c r="C31" s="178"/>
      <c r="D31" s="178"/>
      <c r="E31" s="178"/>
      <c r="F31" s="190" t="e">
        <f t="shared" si="0"/>
        <v>#DIV/0!</v>
      </c>
      <c r="G31" s="225" t="s">
        <v>436</v>
      </c>
    </row>
    <row r="32" spans="1:7" ht="15.75" hidden="1" outlineLevel="1" x14ac:dyDescent="0.25">
      <c r="A32" s="165">
        <v>18010500</v>
      </c>
      <c r="B32" s="165" t="s">
        <v>27</v>
      </c>
      <c r="C32" s="180"/>
      <c r="D32" s="180"/>
      <c r="E32" s="180"/>
      <c r="F32" s="190" t="e">
        <f t="shared" si="0"/>
        <v>#DIV/0!</v>
      </c>
      <c r="G32" s="225" t="s">
        <v>437</v>
      </c>
    </row>
    <row r="33" spans="1:7" ht="15.75" hidden="1" outlineLevel="1" x14ac:dyDescent="0.25">
      <c r="A33" s="165">
        <v>18010600</v>
      </c>
      <c r="B33" s="165" t="s">
        <v>28</v>
      </c>
      <c r="C33" s="180"/>
      <c r="D33" s="180"/>
      <c r="E33" s="180"/>
      <c r="F33" s="190" t="e">
        <f t="shared" si="0"/>
        <v>#DIV/0!</v>
      </c>
      <c r="G33" s="225" t="s">
        <v>438</v>
      </c>
    </row>
    <row r="34" spans="1:7" ht="15.75" hidden="1" outlineLevel="1" x14ac:dyDescent="0.25">
      <c r="A34" s="165">
        <v>18010700</v>
      </c>
      <c r="B34" s="165" t="s">
        <v>29</v>
      </c>
      <c r="C34" s="180"/>
      <c r="D34" s="180"/>
      <c r="E34" s="180"/>
      <c r="F34" s="190" t="e">
        <f t="shared" si="0"/>
        <v>#DIV/0!</v>
      </c>
      <c r="G34" s="225" t="s">
        <v>439</v>
      </c>
    </row>
    <row r="35" spans="1:7" ht="15.75" hidden="1" outlineLevel="1" x14ac:dyDescent="0.25">
      <c r="A35" s="165">
        <v>18010900</v>
      </c>
      <c r="B35" s="165" t="s">
        <v>30</v>
      </c>
      <c r="C35" s="180"/>
      <c r="D35" s="180"/>
      <c r="E35" s="180"/>
      <c r="F35" s="190" t="e">
        <f t="shared" si="0"/>
        <v>#DIV/0!</v>
      </c>
      <c r="G35" s="225" t="s">
        <v>440</v>
      </c>
    </row>
    <row r="36" spans="1:7" ht="15.75" hidden="1" outlineLevel="1" x14ac:dyDescent="0.25">
      <c r="A36" s="165">
        <v>18011000</v>
      </c>
      <c r="B36" s="165" t="s">
        <v>31</v>
      </c>
      <c r="C36" s="180"/>
      <c r="D36" s="180"/>
      <c r="E36" s="180"/>
      <c r="F36" s="190" t="e">
        <f t="shared" si="0"/>
        <v>#DIV/0!</v>
      </c>
      <c r="G36" s="225" t="s">
        <v>441</v>
      </c>
    </row>
    <row r="37" spans="1:7" ht="15.75" hidden="1" outlineLevel="1" x14ac:dyDescent="0.25">
      <c r="A37" s="165">
        <v>18011100</v>
      </c>
      <c r="B37" s="165" t="s">
        <v>32</v>
      </c>
      <c r="C37" s="180"/>
      <c r="D37" s="180"/>
      <c r="E37" s="180"/>
      <c r="F37" s="190" t="e">
        <f t="shared" si="0"/>
        <v>#DIV/0!</v>
      </c>
      <c r="G37" s="225" t="s">
        <v>442</v>
      </c>
    </row>
    <row r="38" spans="1:7" ht="15.75" hidden="1" outlineLevel="1" x14ac:dyDescent="0.25">
      <c r="A38" s="173">
        <v>18050000</v>
      </c>
      <c r="B38" s="173" t="s">
        <v>33</v>
      </c>
      <c r="C38" s="181">
        <f>C39+C40+C41</f>
        <v>0</v>
      </c>
      <c r="D38" s="181">
        <f>D39+D40+D41</f>
        <v>0</v>
      </c>
      <c r="E38" s="181">
        <f>E39+E40+E41</f>
        <v>0</v>
      </c>
      <c r="F38" s="190" t="e">
        <f t="shared" ref="F38:F67" si="1">E38/D38*100</f>
        <v>#DIV/0!</v>
      </c>
      <c r="G38" s="225" t="s">
        <v>443</v>
      </c>
    </row>
    <row r="39" spans="1:7" ht="15.75" hidden="1" outlineLevel="1" x14ac:dyDescent="0.25">
      <c r="A39" s="165">
        <v>18050300</v>
      </c>
      <c r="B39" s="165" t="s">
        <v>34</v>
      </c>
      <c r="C39" s="180"/>
      <c r="D39" s="180"/>
      <c r="E39" s="180"/>
      <c r="F39" s="190" t="e">
        <f t="shared" si="1"/>
        <v>#DIV/0!</v>
      </c>
      <c r="G39" s="225" t="s">
        <v>444</v>
      </c>
    </row>
    <row r="40" spans="1:7" ht="15.75" hidden="1" outlineLevel="1" x14ac:dyDescent="0.25">
      <c r="A40" s="165">
        <v>18050400</v>
      </c>
      <c r="B40" s="165" t="s">
        <v>35</v>
      </c>
      <c r="C40" s="180"/>
      <c r="D40" s="180"/>
      <c r="E40" s="180"/>
      <c r="F40" s="190" t="e">
        <f t="shared" si="1"/>
        <v>#DIV/0!</v>
      </c>
      <c r="G40" s="225" t="s">
        <v>445</v>
      </c>
    </row>
    <row r="41" spans="1:7" ht="63" hidden="1" outlineLevel="1" x14ac:dyDescent="0.25">
      <c r="A41" s="165">
        <v>18050500</v>
      </c>
      <c r="B41" s="166" t="s">
        <v>36</v>
      </c>
      <c r="C41" s="180"/>
      <c r="D41" s="180"/>
      <c r="E41" s="180"/>
      <c r="F41" s="190" t="e">
        <f t="shared" si="1"/>
        <v>#DIV/0!</v>
      </c>
      <c r="G41" s="225" t="s">
        <v>446</v>
      </c>
    </row>
    <row r="42" spans="1:7" ht="15.75" collapsed="1" x14ac:dyDescent="0.25">
      <c r="A42" s="142">
        <v>19000000</v>
      </c>
      <c r="B42" s="182" t="s">
        <v>37</v>
      </c>
      <c r="C42" s="170">
        <f>C43</f>
        <v>5459.5</v>
      </c>
      <c r="D42" s="170">
        <f>D43</f>
        <v>27500</v>
      </c>
      <c r="E42" s="170">
        <f>E43</f>
        <v>3382.69</v>
      </c>
      <c r="F42" s="190">
        <f t="shared" si="1"/>
        <v>12.30069090909091</v>
      </c>
      <c r="G42" s="225" t="s">
        <v>402</v>
      </c>
    </row>
    <row r="43" spans="1:7" ht="15.75" x14ac:dyDescent="0.25">
      <c r="A43" s="141">
        <v>19010000</v>
      </c>
      <c r="B43" s="183" t="s">
        <v>38</v>
      </c>
      <c r="C43" s="179">
        <f>C44+C45+C46</f>
        <v>5459.5</v>
      </c>
      <c r="D43" s="179">
        <f>D44+D45+D46</f>
        <v>27500</v>
      </c>
      <c r="E43" s="179">
        <f>E44+E45+E46</f>
        <v>3382.69</v>
      </c>
      <c r="F43" s="194">
        <f t="shared" si="1"/>
        <v>12.30069090909091</v>
      </c>
      <c r="G43" s="225" t="s">
        <v>402</v>
      </c>
    </row>
    <row r="44" spans="1:7" ht="63" x14ac:dyDescent="0.25">
      <c r="A44" s="140">
        <v>19010100</v>
      </c>
      <c r="B44" s="184" t="s">
        <v>39</v>
      </c>
      <c r="C44" s="180">
        <v>2067.0300000000002</v>
      </c>
      <c r="D44" s="180">
        <v>7500</v>
      </c>
      <c r="E44" s="180">
        <v>2952.95</v>
      </c>
      <c r="F44" s="195">
        <f t="shared" si="1"/>
        <v>39.372666666666667</v>
      </c>
      <c r="G44" s="224" t="s">
        <v>447</v>
      </c>
    </row>
    <row r="45" spans="1:7" ht="47.25" x14ac:dyDescent="0.25">
      <c r="A45" s="140">
        <v>19010200</v>
      </c>
      <c r="B45" s="184" t="s">
        <v>40</v>
      </c>
      <c r="C45" s="180">
        <v>3098.3</v>
      </c>
      <c r="D45" s="180">
        <v>18500</v>
      </c>
      <c r="E45" s="180">
        <v>36.03</v>
      </c>
      <c r="F45" s="195">
        <f t="shared" si="1"/>
        <v>0.19475675675675677</v>
      </c>
      <c r="G45" s="224" t="s">
        <v>401</v>
      </c>
    </row>
    <row r="46" spans="1:7" ht="63" x14ac:dyDescent="0.25">
      <c r="A46" s="140">
        <v>19010300</v>
      </c>
      <c r="B46" s="184" t="s">
        <v>41</v>
      </c>
      <c r="C46" s="180">
        <v>294.17</v>
      </c>
      <c r="D46" s="180">
        <v>1500</v>
      </c>
      <c r="E46" s="180">
        <v>393.71</v>
      </c>
      <c r="F46" s="195">
        <f t="shared" si="1"/>
        <v>26.247333333333334</v>
      </c>
      <c r="G46" s="224" t="s">
        <v>448</v>
      </c>
    </row>
    <row r="47" spans="1:7" ht="15.75" x14ac:dyDescent="0.25">
      <c r="A47" s="161">
        <v>20000000</v>
      </c>
      <c r="B47" s="161" t="s">
        <v>42</v>
      </c>
      <c r="C47" s="185">
        <f>C48+C56+C73+C68</f>
        <v>26880.420000000002</v>
      </c>
      <c r="D47" s="185">
        <f>D48+D56+D73+D68</f>
        <v>259534.38</v>
      </c>
      <c r="E47" s="185">
        <f>E48+E56+E73+E68</f>
        <v>203974.18</v>
      </c>
      <c r="F47" s="190">
        <f t="shared" si="1"/>
        <v>78.592354508100243</v>
      </c>
      <c r="G47" s="225" t="s">
        <v>449</v>
      </c>
    </row>
    <row r="48" spans="1:7" ht="31.5" hidden="1" outlineLevel="1" x14ac:dyDescent="0.25">
      <c r="A48" s="173">
        <v>21000000</v>
      </c>
      <c r="B48" s="174" t="s">
        <v>43</v>
      </c>
      <c r="C48" s="181">
        <f>C55</f>
        <v>0</v>
      </c>
      <c r="D48" s="181">
        <f>D55</f>
        <v>0</v>
      </c>
      <c r="E48" s="181">
        <f>E55</f>
        <v>0</v>
      </c>
      <c r="F48" s="190" t="e">
        <f t="shared" si="1"/>
        <v>#DIV/0!</v>
      </c>
      <c r="G48" s="164" t="e">
        <f t="shared" ref="G48:G67" si="2">D48/C48*100</f>
        <v>#DIV/0!</v>
      </c>
    </row>
    <row r="49" spans="1:7" ht="78.75" hidden="1" outlineLevel="2" x14ac:dyDescent="0.25">
      <c r="A49" s="165">
        <v>21010000</v>
      </c>
      <c r="B49" s="166" t="s">
        <v>44</v>
      </c>
      <c r="C49" s="180"/>
      <c r="D49" s="180"/>
      <c r="E49" s="180"/>
      <c r="F49" s="190" t="e">
        <f t="shared" si="1"/>
        <v>#DIV/0!</v>
      </c>
      <c r="G49" s="169" t="e">
        <f t="shared" si="2"/>
        <v>#DIV/0!</v>
      </c>
    </row>
    <row r="50" spans="1:7" ht="47.25" hidden="1" outlineLevel="2" x14ac:dyDescent="0.25">
      <c r="A50" s="165">
        <v>21010300</v>
      </c>
      <c r="B50" s="166" t="s">
        <v>45</v>
      </c>
      <c r="C50" s="180"/>
      <c r="D50" s="180"/>
      <c r="E50" s="180"/>
      <c r="F50" s="190" t="e">
        <f t="shared" si="1"/>
        <v>#DIV/0!</v>
      </c>
      <c r="G50" s="169" t="e">
        <f t="shared" si="2"/>
        <v>#DIV/0!</v>
      </c>
    </row>
    <row r="51" spans="1:7" ht="15.75" hidden="1" outlineLevel="2" x14ac:dyDescent="0.25">
      <c r="A51" s="165">
        <v>21080000</v>
      </c>
      <c r="B51" s="165" t="s">
        <v>46</v>
      </c>
      <c r="C51" s="180"/>
      <c r="D51" s="180"/>
      <c r="E51" s="180"/>
      <c r="F51" s="190" t="e">
        <f t="shared" si="1"/>
        <v>#DIV/0!</v>
      </c>
      <c r="G51" s="169" t="e">
        <f t="shared" si="2"/>
        <v>#DIV/0!</v>
      </c>
    </row>
    <row r="52" spans="1:7" ht="15.75" hidden="1" outlineLevel="2" x14ac:dyDescent="0.25">
      <c r="A52" s="165">
        <v>21080500</v>
      </c>
      <c r="B52" s="165" t="s">
        <v>47</v>
      </c>
      <c r="C52" s="180"/>
      <c r="D52" s="180"/>
      <c r="E52" s="180"/>
      <c r="F52" s="190" t="e">
        <f t="shared" si="1"/>
        <v>#DIV/0!</v>
      </c>
      <c r="G52" s="169" t="e">
        <f t="shared" si="2"/>
        <v>#DIV/0!</v>
      </c>
    </row>
    <row r="53" spans="1:7" ht="15.75" hidden="1" outlineLevel="2" x14ac:dyDescent="0.25">
      <c r="A53" s="165">
        <v>21081100</v>
      </c>
      <c r="B53" s="165" t="s">
        <v>48</v>
      </c>
      <c r="C53" s="180"/>
      <c r="D53" s="180"/>
      <c r="E53" s="180"/>
      <c r="F53" s="190" t="e">
        <f t="shared" si="1"/>
        <v>#DIV/0!</v>
      </c>
      <c r="G53" s="169" t="e">
        <f t="shared" si="2"/>
        <v>#DIV/0!</v>
      </c>
    </row>
    <row r="54" spans="1:7" ht="47.25" hidden="1" outlineLevel="2" x14ac:dyDescent="0.25">
      <c r="A54" s="165">
        <v>21081500</v>
      </c>
      <c r="B54" s="166" t="s">
        <v>49</v>
      </c>
      <c r="C54" s="180"/>
      <c r="D54" s="180"/>
      <c r="E54" s="180"/>
      <c r="F54" s="190" t="e">
        <f t="shared" si="1"/>
        <v>#DIV/0!</v>
      </c>
      <c r="G54" s="169" t="e">
        <f t="shared" si="2"/>
        <v>#DIV/0!</v>
      </c>
    </row>
    <row r="55" spans="1:7" ht="47.25" hidden="1" outlineLevel="1" collapsed="1" x14ac:dyDescent="0.25">
      <c r="A55" s="165">
        <v>21110000</v>
      </c>
      <c r="B55" s="166" t="s">
        <v>337</v>
      </c>
      <c r="C55" s="180"/>
      <c r="D55" s="180"/>
      <c r="E55" s="180"/>
      <c r="F55" s="195" t="e">
        <f t="shared" si="1"/>
        <v>#DIV/0!</v>
      </c>
      <c r="G55" s="169" t="e">
        <f t="shared" si="2"/>
        <v>#DIV/0!</v>
      </c>
    </row>
    <row r="56" spans="1:7" ht="31.5" hidden="1" outlineLevel="1" x14ac:dyDescent="0.25">
      <c r="A56" s="173">
        <v>22000000</v>
      </c>
      <c r="B56" s="174" t="s">
        <v>50</v>
      </c>
      <c r="C56" s="181">
        <f>C59</f>
        <v>0</v>
      </c>
      <c r="D56" s="181">
        <f>D59</f>
        <v>0</v>
      </c>
      <c r="E56" s="181">
        <f>E59</f>
        <v>0</v>
      </c>
      <c r="F56" s="190" t="e">
        <f t="shared" si="1"/>
        <v>#DIV/0!</v>
      </c>
      <c r="G56" s="169" t="e">
        <f t="shared" si="2"/>
        <v>#DIV/0!</v>
      </c>
    </row>
    <row r="57" spans="1:7" ht="15.75" hidden="1" outlineLevel="1" x14ac:dyDescent="0.25">
      <c r="A57" s="165">
        <v>22010000</v>
      </c>
      <c r="B57" s="165" t="s">
        <v>51</v>
      </c>
      <c r="C57" s="180"/>
      <c r="D57" s="180"/>
      <c r="E57" s="180"/>
      <c r="F57" s="190" t="e">
        <f t="shared" si="1"/>
        <v>#DIV/0!</v>
      </c>
      <c r="G57" s="169" t="e">
        <f t="shared" si="2"/>
        <v>#DIV/0!</v>
      </c>
    </row>
    <row r="58" spans="1:7" ht="47.25" hidden="1" outlineLevel="1" x14ac:dyDescent="0.25">
      <c r="A58" s="165">
        <v>22010300</v>
      </c>
      <c r="B58" s="166" t="s">
        <v>52</v>
      </c>
      <c r="C58" s="180"/>
      <c r="D58" s="180"/>
      <c r="E58" s="180"/>
      <c r="F58" s="190" t="e">
        <f t="shared" si="1"/>
        <v>#DIV/0!</v>
      </c>
      <c r="G58" s="169" t="e">
        <f t="shared" si="2"/>
        <v>#DIV/0!</v>
      </c>
    </row>
    <row r="59" spans="1:7" ht="15.75" hidden="1" outlineLevel="1" x14ac:dyDescent="0.25">
      <c r="A59" s="165">
        <v>22012500</v>
      </c>
      <c r="B59" s="166" t="s">
        <v>53</v>
      </c>
      <c r="C59" s="180"/>
      <c r="D59" s="180"/>
      <c r="E59" s="180"/>
      <c r="F59" s="190" t="e">
        <f t="shared" si="1"/>
        <v>#DIV/0!</v>
      </c>
      <c r="G59" s="169" t="e">
        <f t="shared" si="2"/>
        <v>#DIV/0!</v>
      </c>
    </row>
    <row r="60" spans="1:7" ht="31.5" hidden="1" outlineLevel="1" x14ac:dyDescent="0.25">
      <c r="A60" s="165">
        <v>22012600</v>
      </c>
      <c r="B60" s="166" t="s">
        <v>54</v>
      </c>
      <c r="C60" s="180"/>
      <c r="D60" s="180"/>
      <c r="E60" s="180"/>
      <c r="F60" s="190" t="e">
        <f t="shared" si="1"/>
        <v>#DIV/0!</v>
      </c>
      <c r="G60" s="169" t="e">
        <f t="shared" si="2"/>
        <v>#DIV/0!</v>
      </c>
    </row>
    <row r="61" spans="1:7" ht="78.75" hidden="1" outlineLevel="1" x14ac:dyDescent="0.25">
      <c r="A61" s="165">
        <v>22012900</v>
      </c>
      <c r="B61" s="166" t="s">
        <v>55</v>
      </c>
      <c r="C61" s="180"/>
      <c r="D61" s="180"/>
      <c r="E61" s="180"/>
      <c r="F61" s="190" t="e">
        <f t="shared" si="1"/>
        <v>#DIV/0!</v>
      </c>
      <c r="G61" s="169" t="e">
        <f t="shared" si="2"/>
        <v>#DIV/0!</v>
      </c>
    </row>
    <row r="62" spans="1:7" ht="47.25" hidden="1" outlineLevel="1" x14ac:dyDescent="0.25">
      <c r="A62" s="165">
        <v>22080000</v>
      </c>
      <c r="B62" s="166" t="s">
        <v>56</v>
      </c>
      <c r="C62" s="180"/>
      <c r="D62" s="180"/>
      <c r="E62" s="180"/>
      <c r="F62" s="190" t="e">
        <f t="shared" si="1"/>
        <v>#DIV/0!</v>
      </c>
      <c r="G62" s="169" t="e">
        <f t="shared" si="2"/>
        <v>#DIV/0!</v>
      </c>
    </row>
    <row r="63" spans="1:7" ht="47.25" hidden="1" outlineLevel="1" x14ac:dyDescent="0.25">
      <c r="A63" s="165">
        <v>22080400</v>
      </c>
      <c r="B63" s="166" t="s">
        <v>57</v>
      </c>
      <c r="C63" s="180"/>
      <c r="D63" s="180"/>
      <c r="E63" s="180"/>
      <c r="F63" s="190" t="e">
        <f t="shared" si="1"/>
        <v>#DIV/0!</v>
      </c>
      <c r="G63" s="169" t="e">
        <f t="shared" si="2"/>
        <v>#DIV/0!</v>
      </c>
    </row>
    <row r="64" spans="1:7" ht="15.75" hidden="1" outlineLevel="1" x14ac:dyDescent="0.25">
      <c r="A64" s="165">
        <v>22090000</v>
      </c>
      <c r="B64" s="165" t="s">
        <v>58</v>
      </c>
      <c r="C64" s="180"/>
      <c r="D64" s="180"/>
      <c r="E64" s="180"/>
      <c r="F64" s="190" t="e">
        <f t="shared" si="1"/>
        <v>#DIV/0!</v>
      </c>
      <c r="G64" s="169" t="e">
        <f t="shared" si="2"/>
        <v>#DIV/0!</v>
      </c>
    </row>
    <row r="65" spans="1:7" ht="47.25" hidden="1" outlineLevel="1" x14ac:dyDescent="0.25">
      <c r="A65" s="165">
        <v>22090100</v>
      </c>
      <c r="B65" s="166" t="s">
        <v>59</v>
      </c>
      <c r="C65" s="180"/>
      <c r="D65" s="180"/>
      <c r="E65" s="180"/>
      <c r="F65" s="190" t="e">
        <f t="shared" si="1"/>
        <v>#DIV/0!</v>
      </c>
      <c r="G65" s="169" t="e">
        <f t="shared" si="2"/>
        <v>#DIV/0!</v>
      </c>
    </row>
    <row r="66" spans="1:7" ht="15.75" hidden="1" outlineLevel="1" x14ac:dyDescent="0.25">
      <c r="A66" s="165">
        <v>22090200</v>
      </c>
      <c r="B66" s="166" t="s">
        <v>60</v>
      </c>
      <c r="C66" s="180"/>
      <c r="D66" s="180"/>
      <c r="E66" s="180"/>
      <c r="F66" s="190" t="e">
        <f t="shared" si="1"/>
        <v>#DIV/0!</v>
      </c>
      <c r="G66" s="169" t="e">
        <f t="shared" si="2"/>
        <v>#DIV/0!</v>
      </c>
    </row>
    <row r="67" spans="1:7" ht="47.25" hidden="1" outlineLevel="1" x14ac:dyDescent="0.25">
      <c r="A67" s="165">
        <v>22090400</v>
      </c>
      <c r="B67" s="166" t="s">
        <v>61</v>
      </c>
      <c r="C67" s="180"/>
      <c r="D67" s="180"/>
      <c r="E67" s="180"/>
      <c r="F67" s="190" t="e">
        <f t="shared" si="1"/>
        <v>#DIV/0!</v>
      </c>
      <c r="G67" s="169" t="e">
        <f t="shared" si="2"/>
        <v>#DIV/0!</v>
      </c>
    </row>
    <row r="68" spans="1:7" ht="15.75" collapsed="1" x14ac:dyDescent="0.25">
      <c r="A68" s="161">
        <v>24000000</v>
      </c>
      <c r="B68" s="161" t="s">
        <v>62</v>
      </c>
      <c r="C68" s="185">
        <f>C69</f>
        <v>6516.52</v>
      </c>
      <c r="D68" s="185">
        <f>D69</f>
        <v>15930</v>
      </c>
      <c r="E68" s="185"/>
      <c r="F68" s="190"/>
      <c r="G68" s="225" t="s">
        <v>407</v>
      </c>
    </row>
    <row r="69" spans="1:7" ht="15.75" x14ac:dyDescent="0.25">
      <c r="A69" s="161">
        <v>24060000</v>
      </c>
      <c r="B69" s="161" t="s">
        <v>46</v>
      </c>
      <c r="C69" s="185">
        <f>C71</f>
        <v>6516.52</v>
      </c>
      <c r="D69" s="185">
        <f>D71</f>
        <v>15930</v>
      </c>
      <c r="E69" s="185"/>
      <c r="F69" s="190"/>
      <c r="G69" s="225" t="s">
        <v>407</v>
      </c>
    </row>
    <row r="70" spans="1:7" ht="15.75" hidden="1" outlineLevel="1" x14ac:dyDescent="0.25">
      <c r="A70" s="165">
        <v>24060300</v>
      </c>
      <c r="B70" s="165" t="s">
        <v>46</v>
      </c>
      <c r="C70" s="180"/>
      <c r="D70" s="180"/>
      <c r="E70" s="180"/>
      <c r="F70" s="190" t="e">
        <f t="shared" ref="F70:F100" si="3">E70/D70*100</f>
        <v>#DIV/0!</v>
      </c>
      <c r="G70" s="224" t="e">
        <f t="shared" ref="G70:G100" si="4">D70/C70*100</f>
        <v>#DIV/0!</v>
      </c>
    </row>
    <row r="71" spans="1:7" ht="47.25" collapsed="1" x14ac:dyDescent="0.25">
      <c r="A71" s="165">
        <v>24062100</v>
      </c>
      <c r="B71" s="166" t="s">
        <v>338</v>
      </c>
      <c r="C71" s="180">
        <v>6516.52</v>
      </c>
      <c r="D71" s="180">
        <v>15930</v>
      </c>
      <c r="E71" s="180"/>
      <c r="F71" s="195"/>
      <c r="G71" s="224" t="s">
        <v>407</v>
      </c>
    </row>
    <row r="72" spans="1:7" ht="78.75" hidden="1" outlineLevel="1" x14ac:dyDescent="0.25">
      <c r="A72" s="165">
        <v>24062200</v>
      </c>
      <c r="B72" s="166" t="s">
        <v>63</v>
      </c>
      <c r="C72" s="180"/>
      <c r="D72" s="180"/>
      <c r="E72" s="180"/>
      <c r="F72" s="190" t="e">
        <f t="shared" si="3"/>
        <v>#DIV/0!</v>
      </c>
      <c r="G72" s="169" t="e">
        <f t="shared" si="4"/>
        <v>#DIV/0!</v>
      </c>
    </row>
    <row r="73" spans="1:7" ht="15.75" collapsed="1" x14ac:dyDescent="0.25">
      <c r="A73" s="142">
        <v>25000000</v>
      </c>
      <c r="B73" s="182" t="s">
        <v>64</v>
      </c>
      <c r="C73" s="170">
        <f>C74+C76</f>
        <v>20363.900000000001</v>
      </c>
      <c r="D73" s="170">
        <f>D74+D76</f>
        <v>243604.38</v>
      </c>
      <c r="E73" s="170">
        <f>E74+E76</f>
        <v>203974.18</v>
      </c>
      <c r="F73" s="190">
        <f t="shared" si="3"/>
        <v>83.731737499957916</v>
      </c>
      <c r="G73" s="225" t="s">
        <v>418</v>
      </c>
    </row>
    <row r="74" spans="1:7" ht="31.5" x14ac:dyDescent="0.25">
      <c r="A74" s="141">
        <v>25010000</v>
      </c>
      <c r="B74" s="183" t="s">
        <v>65</v>
      </c>
      <c r="C74" s="179">
        <f>C75</f>
        <v>20363.900000000001</v>
      </c>
      <c r="D74" s="179">
        <f>D75</f>
        <v>48000</v>
      </c>
      <c r="E74" s="179">
        <f>E75</f>
        <v>8369.7999999999993</v>
      </c>
      <c r="F74" s="190">
        <f t="shared" si="3"/>
        <v>17.43708333333333</v>
      </c>
      <c r="G74" s="225" t="s">
        <v>407</v>
      </c>
    </row>
    <row r="75" spans="1:7" ht="31.5" x14ac:dyDescent="0.25">
      <c r="A75" s="140">
        <v>25010100</v>
      </c>
      <c r="B75" s="184" t="s">
        <v>66</v>
      </c>
      <c r="C75" s="180">
        <v>20363.900000000001</v>
      </c>
      <c r="D75" s="180">
        <v>48000</v>
      </c>
      <c r="E75" s="180">
        <v>8369.7999999999993</v>
      </c>
      <c r="F75" s="195">
        <f t="shared" si="3"/>
        <v>17.43708333333333</v>
      </c>
      <c r="G75" s="224" t="s">
        <v>407</v>
      </c>
    </row>
    <row r="76" spans="1:7" ht="31.5" x14ac:dyDescent="0.25">
      <c r="A76" s="141">
        <v>25020000</v>
      </c>
      <c r="B76" s="183" t="s">
        <v>88</v>
      </c>
      <c r="C76" s="179"/>
      <c r="D76" s="179">
        <f>D78+D77</f>
        <v>195604.38</v>
      </c>
      <c r="E76" s="179">
        <f>E78+E77</f>
        <v>195604.38</v>
      </c>
      <c r="F76" s="190">
        <f t="shared" si="3"/>
        <v>100</v>
      </c>
      <c r="G76" s="164"/>
    </row>
    <row r="77" spans="1:7" ht="15.75" x14ac:dyDescent="0.25">
      <c r="A77" s="140">
        <v>25020100</v>
      </c>
      <c r="B77" s="184" t="s">
        <v>330</v>
      </c>
      <c r="C77" s="180"/>
      <c r="D77" s="180">
        <v>188711.87</v>
      </c>
      <c r="E77" s="180">
        <v>188711.87</v>
      </c>
      <c r="F77" s="195">
        <f t="shared" si="3"/>
        <v>100</v>
      </c>
      <c r="G77" s="169"/>
    </row>
    <row r="78" spans="1:7" ht="78.75" x14ac:dyDescent="0.25">
      <c r="A78" s="140">
        <v>25020200</v>
      </c>
      <c r="B78" s="184" t="s">
        <v>89</v>
      </c>
      <c r="C78" s="180"/>
      <c r="D78" s="180">
        <v>6892.51</v>
      </c>
      <c r="E78" s="180">
        <v>6892.51</v>
      </c>
      <c r="F78" s="195">
        <f t="shared" si="3"/>
        <v>100</v>
      </c>
      <c r="G78" s="169"/>
    </row>
    <row r="79" spans="1:7" ht="15.75" x14ac:dyDescent="0.25">
      <c r="A79" s="142">
        <v>30000000</v>
      </c>
      <c r="B79" s="182" t="s">
        <v>339</v>
      </c>
      <c r="C79" s="185"/>
      <c r="D79" s="185">
        <f t="shared" ref="D79:E81" si="5">D80</f>
        <v>67426</v>
      </c>
      <c r="E79" s="185">
        <f t="shared" si="5"/>
        <v>519550.69</v>
      </c>
      <c r="F79" s="226" t="s">
        <v>450</v>
      </c>
      <c r="G79" s="164"/>
    </row>
    <row r="80" spans="1:7" ht="15.75" x14ac:dyDescent="0.25">
      <c r="A80" s="141">
        <v>33000000</v>
      </c>
      <c r="B80" s="183" t="s">
        <v>340</v>
      </c>
      <c r="C80" s="181"/>
      <c r="D80" s="181">
        <f t="shared" si="5"/>
        <v>67426</v>
      </c>
      <c r="E80" s="181">
        <f t="shared" si="5"/>
        <v>519550.69</v>
      </c>
      <c r="F80" s="226" t="s">
        <v>450</v>
      </c>
      <c r="G80" s="164"/>
    </row>
    <row r="81" spans="1:7" ht="15.75" x14ac:dyDescent="0.25">
      <c r="A81" s="141">
        <v>33010000</v>
      </c>
      <c r="B81" s="183" t="s">
        <v>341</v>
      </c>
      <c r="C81" s="181"/>
      <c r="D81" s="181">
        <f t="shared" si="5"/>
        <v>67426</v>
      </c>
      <c r="E81" s="181">
        <f t="shared" si="5"/>
        <v>519550.69</v>
      </c>
      <c r="F81" s="226" t="s">
        <v>450</v>
      </c>
      <c r="G81" s="164"/>
    </row>
    <row r="82" spans="1:7" ht="63" x14ac:dyDescent="0.25">
      <c r="A82" s="140">
        <v>33010500</v>
      </c>
      <c r="B82" s="184" t="s">
        <v>359</v>
      </c>
      <c r="C82" s="180"/>
      <c r="D82" s="180">
        <v>67426</v>
      </c>
      <c r="E82" s="180">
        <v>519550.69</v>
      </c>
      <c r="F82" s="227" t="s">
        <v>450</v>
      </c>
      <c r="G82" s="169"/>
    </row>
    <row r="83" spans="1:7" ht="15.75" hidden="1" outlineLevel="1" x14ac:dyDescent="0.25">
      <c r="A83" s="161">
        <v>40000000</v>
      </c>
      <c r="B83" s="161" t="s">
        <v>67</v>
      </c>
      <c r="C83" s="185"/>
      <c r="D83" s="185"/>
      <c r="E83" s="185"/>
      <c r="F83" s="195" t="e">
        <f t="shared" si="3"/>
        <v>#DIV/0!</v>
      </c>
      <c r="G83" s="169" t="e">
        <f t="shared" si="4"/>
        <v>#DIV/0!</v>
      </c>
    </row>
    <row r="84" spans="1:7" ht="15.75" hidden="1" outlineLevel="1" x14ac:dyDescent="0.25">
      <c r="A84" s="173">
        <v>41000000</v>
      </c>
      <c r="B84" s="173" t="s">
        <v>68</v>
      </c>
      <c r="C84" s="181">
        <f>C87+C89+C92</f>
        <v>0</v>
      </c>
      <c r="D84" s="181">
        <f>D87+D89+D92</f>
        <v>0</v>
      </c>
      <c r="E84" s="181">
        <f>E87+E89+E92</f>
        <v>0</v>
      </c>
      <c r="F84" s="195" t="e">
        <f t="shared" si="3"/>
        <v>#DIV/0!</v>
      </c>
      <c r="G84" s="169" t="e">
        <f t="shared" si="4"/>
        <v>#DIV/0!</v>
      </c>
    </row>
    <row r="85" spans="1:7" ht="15.75" hidden="1" outlineLevel="1" x14ac:dyDescent="0.25">
      <c r="A85" s="173">
        <v>41020000</v>
      </c>
      <c r="B85" s="174" t="s">
        <v>69</v>
      </c>
      <c r="C85" s="185"/>
      <c r="D85" s="185"/>
      <c r="E85" s="185"/>
      <c r="F85" s="195" t="e">
        <f t="shared" si="3"/>
        <v>#DIV/0!</v>
      </c>
      <c r="G85" s="169" t="e">
        <f t="shared" si="4"/>
        <v>#DIV/0!</v>
      </c>
    </row>
    <row r="86" spans="1:7" ht="15.75" hidden="1" outlineLevel="1" x14ac:dyDescent="0.25">
      <c r="A86" s="165">
        <v>41020100</v>
      </c>
      <c r="B86" s="165" t="s">
        <v>70</v>
      </c>
      <c r="C86" s="180"/>
      <c r="D86" s="180"/>
      <c r="E86" s="180"/>
      <c r="F86" s="195" t="e">
        <f t="shared" si="3"/>
        <v>#DIV/0!</v>
      </c>
      <c r="G86" s="169" t="e">
        <f t="shared" si="4"/>
        <v>#DIV/0!</v>
      </c>
    </row>
    <row r="87" spans="1:7" ht="31.5" hidden="1" outlineLevel="1" x14ac:dyDescent="0.25">
      <c r="A87" s="173">
        <v>41030000</v>
      </c>
      <c r="B87" s="174" t="s">
        <v>71</v>
      </c>
      <c r="C87" s="181"/>
      <c r="D87" s="181"/>
      <c r="E87" s="181"/>
      <c r="F87" s="195" t="e">
        <f t="shared" si="3"/>
        <v>#DIV/0!</v>
      </c>
      <c r="G87" s="169" t="e">
        <f t="shared" si="4"/>
        <v>#DIV/0!</v>
      </c>
    </row>
    <row r="88" spans="1:7" ht="31.5" hidden="1" outlineLevel="1" x14ac:dyDescent="0.25">
      <c r="A88" s="165">
        <v>41033900</v>
      </c>
      <c r="B88" s="166" t="s">
        <v>72</v>
      </c>
      <c r="C88" s="180"/>
      <c r="D88" s="180"/>
      <c r="E88" s="180"/>
      <c r="F88" s="195" t="e">
        <f t="shared" si="3"/>
        <v>#DIV/0!</v>
      </c>
      <c r="G88" s="169" t="e">
        <f t="shared" si="4"/>
        <v>#DIV/0!</v>
      </c>
    </row>
    <row r="89" spans="1:7" ht="30" hidden="1" outlineLevel="1" x14ac:dyDescent="0.25">
      <c r="A89" s="173">
        <v>41040000</v>
      </c>
      <c r="B89" s="196" t="s">
        <v>73</v>
      </c>
      <c r="C89" s="180"/>
      <c r="D89" s="180"/>
      <c r="E89" s="180"/>
      <c r="F89" s="195" t="e">
        <f t="shared" si="3"/>
        <v>#DIV/0!</v>
      </c>
      <c r="G89" s="169" t="e">
        <f t="shared" si="4"/>
        <v>#DIV/0!</v>
      </c>
    </row>
    <row r="90" spans="1:7" ht="15.75" hidden="1" outlineLevel="1" x14ac:dyDescent="0.25">
      <c r="A90" s="165"/>
      <c r="B90" s="196" t="s">
        <v>74</v>
      </c>
      <c r="C90" s="180"/>
      <c r="D90" s="180"/>
      <c r="E90" s="180"/>
      <c r="F90" s="195" t="e">
        <f t="shared" si="3"/>
        <v>#DIV/0!</v>
      </c>
      <c r="G90" s="169" t="e">
        <f t="shared" si="4"/>
        <v>#DIV/0!</v>
      </c>
    </row>
    <row r="91" spans="1:7" ht="63" hidden="1" outlineLevel="1" x14ac:dyDescent="0.25">
      <c r="A91" s="197">
        <v>41040200</v>
      </c>
      <c r="B91" s="188" t="s">
        <v>75</v>
      </c>
      <c r="C91" s="180"/>
      <c r="D91" s="180"/>
      <c r="E91" s="180"/>
      <c r="F91" s="195" t="e">
        <f t="shared" si="3"/>
        <v>#DIV/0!</v>
      </c>
      <c r="G91" s="169" t="e">
        <f t="shared" si="4"/>
        <v>#DIV/0!</v>
      </c>
    </row>
    <row r="92" spans="1:7" ht="30" hidden="1" outlineLevel="1" x14ac:dyDescent="0.25">
      <c r="A92" s="173">
        <v>41050000</v>
      </c>
      <c r="B92" s="196" t="s">
        <v>76</v>
      </c>
      <c r="C92" s="180">
        <f>SUM(C94:C99)</f>
        <v>0</v>
      </c>
      <c r="D92" s="180">
        <f>SUM(D94:D99)</f>
        <v>0</v>
      </c>
      <c r="E92" s="180">
        <f>SUM(E94:E99)</f>
        <v>0</v>
      </c>
      <c r="F92" s="195" t="e">
        <f t="shared" si="3"/>
        <v>#DIV/0!</v>
      </c>
      <c r="G92" s="169" t="e">
        <f t="shared" si="4"/>
        <v>#DIV/0!</v>
      </c>
    </row>
    <row r="93" spans="1:7" ht="15.75" hidden="1" outlineLevel="1" x14ac:dyDescent="0.25">
      <c r="A93" s="165"/>
      <c r="B93" s="196" t="s">
        <v>77</v>
      </c>
      <c r="C93" s="180"/>
      <c r="D93" s="180"/>
      <c r="E93" s="180"/>
      <c r="F93" s="195" t="e">
        <f t="shared" si="3"/>
        <v>#DIV/0!</v>
      </c>
      <c r="G93" s="169" t="e">
        <f t="shared" si="4"/>
        <v>#DIV/0!</v>
      </c>
    </row>
    <row r="94" spans="1:7" ht="47.25" hidden="1" outlineLevel="1" x14ac:dyDescent="0.25">
      <c r="A94" s="197">
        <v>41051200</v>
      </c>
      <c r="B94" s="188" t="s">
        <v>78</v>
      </c>
      <c r="C94" s="180"/>
      <c r="D94" s="180"/>
      <c r="E94" s="180"/>
      <c r="F94" s="195" t="e">
        <f t="shared" si="3"/>
        <v>#DIV/0!</v>
      </c>
      <c r="G94" s="169" t="e">
        <f t="shared" si="4"/>
        <v>#DIV/0!</v>
      </c>
    </row>
    <row r="95" spans="1:7" ht="47.25" hidden="1" outlineLevel="1" x14ac:dyDescent="0.25">
      <c r="A95" s="197">
        <v>41055000</v>
      </c>
      <c r="B95" s="198" t="s">
        <v>79</v>
      </c>
      <c r="C95" s="180"/>
      <c r="D95" s="180"/>
      <c r="E95" s="180"/>
      <c r="F95" s="195" t="e">
        <f t="shared" si="3"/>
        <v>#DIV/0!</v>
      </c>
      <c r="G95" s="169" t="e">
        <f t="shared" si="4"/>
        <v>#DIV/0!</v>
      </c>
    </row>
    <row r="96" spans="1:7" ht="15.75" hidden="1" outlineLevel="1" x14ac:dyDescent="0.25">
      <c r="A96" s="165"/>
      <c r="B96" s="166"/>
      <c r="C96" s="180"/>
      <c r="D96" s="180"/>
      <c r="E96" s="180"/>
      <c r="F96" s="195" t="e">
        <f t="shared" si="3"/>
        <v>#DIV/0!</v>
      </c>
      <c r="G96" s="169" t="e">
        <f t="shared" si="4"/>
        <v>#DIV/0!</v>
      </c>
    </row>
    <row r="97" spans="1:7" ht="15.75" hidden="1" outlineLevel="1" x14ac:dyDescent="0.25">
      <c r="A97" s="165"/>
      <c r="B97" s="166"/>
      <c r="C97" s="180"/>
      <c r="D97" s="180"/>
      <c r="E97" s="180"/>
      <c r="F97" s="195" t="e">
        <f t="shared" si="3"/>
        <v>#DIV/0!</v>
      </c>
      <c r="G97" s="169" t="e">
        <f t="shared" si="4"/>
        <v>#DIV/0!</v>
      </c>
    </row>
    <row r="98" spans="1:7" ht="15.75" hidden="1" outlineLevel="1" x14ac:dyDescent="0.25">
      <c r="A98" s="165"/>
      <c r="B98" s="166"/>
      <c r="C98" s="180"/>
      <c r="D98" s="180"/>
      <c r="E98" s="180"/>
      <c r="F98" s="195" t="e">
        <f t="shared" si="3"/>
        <v>#DIV/0!</v>
      </c>
      <c r="G98" s="169" t="e">
        <f t="shared" si="4"/>
        <v>#DIV/0!</v>
      </c>
    </row>
    <row r="99" spans="1:7" ht="15.75" hidden="1" outlineLevel="1" x14ac:dyDescent="0.25">
      <c r="A99" s="165"/>
      <c r="B99" s="166"/>
      <c r="C99" s="180"/>
      <c r="D99" s="180"/>
      <c r="E99" s="180"/>
      <c r="F99" s="195" t="e">
        <f t="shared" si="3"/>
        <v>#DIV/0!</v>
      </c>
      <c r="G99" s="169" t="e">
        <f t="shared" si="4"/>
        <v>#DIV/0!</v>
      </c>
    </row>
    <row r="100" spans="1:7" ht="15.75" hidden="1" outlineLevel="1" x14ac:dyDescent="0.25">
      <c r="A100" s="165">
        <v>41053900</v>
      </c>
      <c r="B100" s="165" t="s">
        <v>80</v>
      </c>
      <c r="C100" s="180"/>
      <c r="D100" s="180"/>
      <c r="E100" s="180"/>
      <c r="F100" s="195" t="e">
        <f t="shared" si="3"/>
        <v>#DIV/0!</v>
      </c>
      <c r="G100" s="169" t="e">
        <f t="shared" si="4"/>
        <v>#DIV/0!</v>
      </c>
    </row>
    <row r="101" spans="1:7" ht="15.75" collapsed="1" x14ac:dyDescent="0.25">
      <c r="A101" s="161" t="s">
        <v>81</v>
      </c>
      <c r="B101" s="161"/>
      <c r="C101" s="185">
        <f>C47+C6+C79</f>
        <v>32339.920000000002</v>
      </c>
      <c r="D101" s="185">
        <f>D47+D6+D79</f>
        <v>354460.38</v>
      </c>
      <c r="E101" s="185">
        <f>E47+E6+E79</f>
        <v>726907.56</v>
      </c>
      <c r="F101" s="226" t="s">
        <v>451</v>
      </c>
      <c r="G101" s="225" t="s">
        <v>417</v>
      </c>
    </row>
    <row r="102" spans="1:7" ht="15.75" x14ac:dyDescent="0.25">
      <c r="A102" s="165" t="s">
        <v>82</v>
      </c>
      <c r="B102" s="165"/>
      <c r="C102" s="185">
        <f>C101+C83</f>
        <v>32339.920000000002</v>
      </c>
      <c r="D102" s="185">
        <f>D101+D83</f>
        <v>354460.38</v>
      </c>
      <c r="E102" s="185">
        <f>E101+E83</f>
        <v>726907.56</v>
      </c>
      <c r="F102" s="226" t="s">
        <v>451</v>
      </c>
      <c r="G102" s="225" t="s">
        <v>417</v>
      </c>
    </row>
    <row r="104" spans="1:7" x14ac:dyDescent="0.2">
      <c r="E104" s="134"/>
    </row>
  </sheetData>
  <mergeCells count="8">
    <mergeCell ref="A1:G1"/>
    <mergeCell ref="A3:A4"/>
    <mergeCell ref="B3:B4"/>
    <mergeCell ref="E3:E4"/>
    <mergeCell ref="F3:F4"/>
    <mergeCell ref="D3:D4"/>
    <mergeCell ref="C3:C4"/>
    <mergeCell ref="G3:G4"/>
  </mergeCells>
  <phoneticPr fontId="30" type="noConversion"/>
  <pageMargins left="0.70866141732283472" right="0.70866141732283472" top="0.31496062992125984" bottom="0.27559055118110237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0"/>
  <sheetViews>
    <sheetView topLeftCell="B67" workbookViewId="0">
      <selection activeCell="D73" sqref="D73"/>
    </sheetView>
  </sheetViews>
  <sheetFormatPr defaultRowHeight="15.75" outlineLevelRow="2" outlineLevelCol="1" x14ac:dyDescent="0.25"/>
  <cols>
    <col min="1" max="1" width="16.5" style="10" hidden="1" customWidth="1" outlineLevel="1"/>
    <col min="2" max="2" width="18.1640625" style="10" customWidth="1" collapsed="1"/>
    <col min="3" max="3" width="16.1640625" style="10" hidden="1" customWidth="1" outlineLevel="1"/>
    <col min="4" max="4" width="69.83203125" style="10" customWidth="1" collapsed="1"/>
    <col min="5" max="5" width="16.1640625" style="10" customWidth="1"/>
    <col min="6" max="6" width="16.6640625" style="10" customWidth="1"/>
    <col min="7" max="7" width="15.5" style="10" customWidth="1"/>
    <col min="8" max="8" width="17.6640625" style="10" customWidth="1"/>
    <col min="9" max="9" width="15.33203125" style="10" customWidth="1"/>
    <col min="10" max="10" width="17" style="10" customWidth="1"/>
    <col min="11" max="11" width="15.5" style="10" customWidth="1"/>
    <col min="12" max="16384" width="9.33203125" style="10"/>
  </cols>
  <sheetData>
    <row r="1" spans="1:11" x14ac:dyDescent="0.25">
      <c r="A1" s="240" t="s">
        <v>298</v>
      </c>
      <c r="B1" s="240"/>
      <c r="C1" s="240"/>
      <c r="D1" s="240"/>
      <c r="E1" s="137"/>
    </row>
    <row r="3" spans="1:11" ht="15.75" customHeight="1" x14ac:dyDescent="0.25">
      <c r="A3" s="241" t="s">
        <v>285</v>
      </c>
      <c r="B3" s="241" t="s">
        <v>284</v>
      </c>
      <c r="C3" s="228" t="s">
        <v>283</v>
      </c>
      <c r="D3" s="241" t="s">
        <v>282</v>
      </c>
      <c r="E3" s="231" t="s">
        <v>376</v>
      </c>
      <c r="F3" s="231" t="s">
        <v>377</v>
      </c>
      <c r="G3" s="231" t="s">
        <v>378</v>
      </c>
      <c r="H3" s="231" t="s">
        <v>379</v>
      </c>
      <c r="I3" s="231" t="s">
        <v>380</v>
      </c>
      <c r="J3" s="231" t="s">
        <v>381</v>
      </c>
      <c r="K3" s="238" t="s">
        <v>382</v>
      </c>
    </row>
    <row r="4" spans="1:11" ht="106.5" customHeight="1" x14ac:dyDescent="0.25">
      <c r="A4" s="242"/>
      <c r="B4" s="242"/>
      <c r="C4" s="229"/>
      <c r="D4" s="242"/>
      <c r="E4" s="231"/>
      <c r="F4" s="231"/>
      <c r="G4" s="231"/>
      <c r="H4" s="231"/>
      <c r="I4" s="231"/>
      <c r="J4" s="231"/>
      <c r="K4" s="238"/>
    </row>
    <row r="5" spans="1:11" x14ac:dyDescent="0.25">
      <c r="A5" s="199">
        <v>1</v>
      </c>
      <c r="B5" s="199">
        <v>2</v>
      </c>
      <c r="C5" s="199">
        <v>3</v>
      </c>
      <c r="D5" s="200">
        <v>4</v>
      </c>
      <c r="E5" s="200">
        <v>5</v>
      </c>
      <c r="F5" s="200">
        <v>6</v>
      </c>
      <c r="G5" s="200">
        <v>7</v>
      </c>
      <c r="H5" s="200">
        <v>8</v>
      </c>
      <c r="I5" s="200">
        <v>9</v>
      </c>
      <c r="J5" s="200">
        <v>10</v>
      </c>
      <c r="K5" s="200">
        <v>11</v>
      </c>
    </row>
    <row r="6" spans="1:11" ht="19.5" customHeight="1" x14ac:dyDescent="0.25">
      <c r="A6" s="11" t="s">
        <v>90</v>
      </c>
      <c r="B6" s="12"/>
      <c r="C6" s="12"/>
      <c r="D6" s="47" t="s">
        <v>91</v>
      </c>
      <c r="E6" s="142">
        <f>E7</f>
        <v>6126398.3199999994</v>
      </c>
      <c r="F6" s="142">
        <f>F7</f>
        <v>28968981</v>
      </c>
      <c r="G6" s="142">
        <f>G7</f>
        <v>11604659</v>
      </c>
      <c r="H6" s="142">
        <f>H7</f>
        <v>6308157.9499999993</v>
      </c>
      <c r="I6" s="164">
        <f>H6/F6*100</f>
        <v>21.775560383017957</v>
      </c>
      <c r="J6" s="164">
        <f>H6/G6*100</f>
        <v>54.358839410964151</v>
      </c>
      <c r="K6" s="164">
        <f>H6/E6*100</f>
        <v>102.9668268451732</v>
      </c>
    </row>
    <row r="7" spans="1:11" ht="19.5" customHeight="1" x14ac:dyDescent="0.25">
      <c r="A7" s="13" t="s">
        <v>92</v>
      </c>
      <c r="B7" s="14"/>
      <c r="C7" s="14"/>
      <c r="D7" s="48" t="s">
        <v>93</v>
      </c>
      <c r="E7" s="141">
        <f>E8+E11+E14+E32+E34+E42</f>
        <v>6126398.3199999994</v>
      </c>
      <c r="F7" s="141">
        <f>F8+F11+F14+F32+F34+F42</f>
        <v>28968981</v>
      </c>
      <c r="G7" s="141">
        <f>G8+G11+G14+G32+G34+G42</f>
        <v>11604659</v>
      </c>
      <c r="H7" s="141">
        <f>H8+H11+H14+H32+H34+H42</f>
        <v>6308157.9499999993</v>
      </c>
      <c r="I7" s="176">
        <f>H7/F7*100</f>
        <v>21.775560383017957</v>
      </c>
      <c r="J7" s="176">
        <f>H7/G7*100</f>
        <v>54.358839410964151</v>
      </c>
      <c r="K7" s="164">
        <f t="shared" ref="K7:K77" si="0">H7/E7*100</f>
        <v>102.9668268451732</v>
      </c>
    </row>
    <row r="8" spans="1:11" x14ac:dyDescent="0.25">
      <c r="A8" s="13" t="s">
        <v>94</v>
      </c>
      <c r="B8" s="14" t="s">
        <v>95</v>
      </c>
      <c r="C8" s="14"/>
      <c r="D8" s="49" t="s">
        <v>96</v>
      </c>
      <c r="E8" s="142">
        <f>E9+E10</f>
        <v>3549059.56</v>
      </c>
      <c r="F8" s="142">
        <f>F9+F10</f>
        <v>16586300</v>
      </c>
      <c r="G8" s="142">
        <f>G9+G10</f>
        <v>5802122</v>
      </c>
      <c r="H8" s="142">
        <f>H9+H10</f>
        <v>3628976.94</v>
      </c>
      <c r="I8" s="164">
        <f>H8/F8*100</f>
        <v>21.87936393288437</v>
      </c>
      <c r="J8" s="164">
        <f>H8/G8*100</f>
        <v>62.545684837375013</v>
      </c>
      <c r="K8" s="164">
        <f t="shared" si="0"/>
        <v>102.25179033061931</v>
      </c>
    </row>
    <row r="9" spans="1:11" ht="61.5" customHeight="1" x14ac:dyDescent="0.25">
      <c r="A9" s="15" t="s">
        <v>97</v>
      </c>
      <c r="B9" s="16" t="s">
        <v>98</v>
      </c>
      <c r="C9" s="16" t="s">
        <v>99</v>
      </c>
      <c r="D9" s="50" t="s">
        <v>100</v>
      </c>
      <c r="E9" s="140">
        <v>3549059.56</v>
      </c>
      <c r="F9" s="140">
        <v>16586300</v>
      </c>
      <c r="G9" s="140">
        <v>5802122</v>
      </c>
      <c r="H9" s="140">
        <v>3628976.94</v>
      </c>
      <c r="I9" s="169">
        <f>H9/F9*100</f>
        <v>21.87936393288437</v>
      </c>
      <c r="J9" s="169">
        <f>H9/G9*100</f>
        <v>62.545684837375013</v>
      </c>
      <c r="K9" s="169">
        <f t="shared" si="0"/>
        <v>102.25179033061931</v>
      </c>
    </row>
    <row r="10" spans="1:11" hidden="1" outlineLevel="1" x14ac:dyDescent="0.25">
      <c r="A10" s="15" t="s">
        <v>101</v>
      </c>
      <c r="B10" s="16" t="s">
        <v>102</v>
      </c>
      <c r="C10" s="16" t="s">
        <v>103</v>
      </c>
      <c r="D10" s="50" t="s">
        <v>104</v>
      </c>
      <c r="E10" s="140"/>
      <c r="F10" s="140"/>
      <c r="G10" s="140"/>
      <c r="H10" s="140"/>
      <c r="I10" s="169" t="e">
        <f t="shared" ref="I10:I83" si="1">H10/F10*100</f>
        <v>#DIV/0!</v>
      </c>
      <c r="J10" s="169" t="e">
        <f t="shared" ref="J10:J83" si="2">H10/G10*100</f>
        <v>#DIV/0!</v>
      </c>
      <c r="K10" s="169" t="e">
        <f t="shared" si="0"/>
        <v>#DIV/0!</v>
      </c>
    </row>
    <row r="11" spans="1:11" collapsed="1" x14ac:dyDescent="0.25">
      <c r="A11" s="13" t="s">
        <v>105</v>
      </c>
      <c r="B11" s="14" t="s">
        <v>106</v>
      </c>
      <c r="C11" s="14"/>
      <c r="D11" s="49" t="s">
        <v>107</v>
      </c>
      <c r="E11" s="142">
        <f>E12+E13</f>
        <v>1324576.54</v>
      </c>
      <c r="F11" s="142">
        <f>F12+F13</f>
        <v>2693370</v>
      </c>
      <c r="G11" s="142">
        <f>G12+G13</f>
        <v>1438600</v>
      </c>
      <c r="H11" s="142">
        <f>H12+H13</f>
        <v>996364.69</v>
      </c>
      <c r="I11" s="164">
        <f t="shared" si="1"/>
        <v>36.993234869327274</v>
      </c>
      <c r="J11" s="164">
        <f t="shared" si="2"/>
        <v>69.259327818712634</v>
      </c>
      <c r="K11" s="164">
        <f t="shared" si="0"/>
        <v>75.221375278170015</v>
      </c>
    </row>
    <row r="12" spans="1:11" ht="47.25" x14ac:dyDescent="0.25">
      <c r="A12" s="15" t="s">
        <v>108</v>
      </c>
      <c r="B12" s="16" t="s">
        <v>109</v>
      </c>
      <c r="C12" s="16" t="s">
        <v>110</v>
      </c>
      <c r="D12" s="50" t="s">
        <v>111</v>
      </c>
      <c r="E12" s="140">
        <v>1324576.54</v>
      </c>
      <c r="F12" s="140">
        <v>2693370</v>
      </c>
      <c r="G12" s="140">
        <v>1438600</v>
      </c>
      <c r="H12" s="140">
        <v>996364.69</v>
      </c>
      <c r="I12" s="169">
        <f t="shared" si="1"/>
        <v>36.993234869327274</v>
      </c>
      <c r="J12" s="169">
        <f t="shared" si="2"/>
        <v>69.259327818712634</v>
      </c>
      <c r="K12" s="169">
        <f t="shared" si="0"/>
        <v>75.221375278170015</v>
      </c>
    </row>
    <row r="13" spans="1:11" ht="31.5" hidden="1" outlineLevel="1" x14ac:dyDescent="0.25">
      <c r="A13" s="15" t="s">
        <v>112</v>
      </c>
      <c r="B13" s="16" t="s">
        <v>113</v>
      </c>
      <c r="C13" s="16" t="s">
        <v>114</v>
      </c>
      <c r="D13" s="51" t="s">
        <v>115</v>
      </c>
      <c r="E13" s="140"/>
      <c r="F13" s="140"/>
      <c r="G13" s="140"/>
      <c r="H13" s="140"/>
      <c r="I13" s="169" t="e">
        <f t="shared" si="1"/>
        <v>#DIV/0!</v>
      </c>
      <c r="J13" s="169" t="e">
        <f t="shared" si="2"/>
        <v>#DIV/0!</v>
      </c>
      <c r="K13" s="169" t="e">
        <f t="shared" si="0"/>
        <v>#DIV/0!</v>
      </c>
    </row>
    <row r="14" spans="1:11" collapsed="1" x14ac:dyDescent="0.25">
      <c r="A14" s="18" t="s">
        <v>116</v>
      </c>
      <c r="B14" s="19" t="s">
        <v>117</v>
      </c>
      <c r="C14" s="20"/>
      <c r="D14" s="53" t="s">
        <v>118</v>
      </c>
      <c r="E14" s="142">
        <f>E15+E16+E17+E18+E19+E20+E23+E25+E26+E27+E29+E30+E31</f>
        <v>571035.17000000004</v>
      </c>
      <c r="F14" s="142">
        <f>F15+F16+F17+F18+F19+F20+F23+F25+F26+F27+F29+F30+F31</f>
        <v>4182300</v>
      </c>
      <c r="G14" s="142">
        <f>G15+G16+G17+G18+G19+G20+G23+G25+G26+G27+G29+G30+G31</f>
        <v>1766312</v>
      </c>
      <c r="H14" s="142">
        <f>H15+H16+H17+H18+H19+H20+H23+H25+H26+H27+H29+H30+H31</f>
        <v>681542.1</v>
      </c>
      <c r="I14" s="164">
        <f t="shared" si="1"/>
        <v>16.295868302130405</v>
      </c>
      <c r="J14" s="164">
        <f t="shared" si="2"/>
        <v>38.585600958381079</v>
      </c>
      <c r="K14" s="164">
        <f t="shared" si="0"/>
        <v>119.35203570736282</v>
      </c>
    </row>
    <row r="15" spans="1:11" ht="31.5" hidden="1" outlineLevel="1" x14ac:dyDescent="0.25">
      <c r="A15" s="15" t="s">
        <v>119</v>
      </c>
      <c r="B15" s="16" t="s">
        <v>120</v>
      </c>
      <c r="C15" s="16" t="s">
        <v>121</v>
      </c>
      <c r="D15" s="50" t="s">
        <v>122</v>
      </c>
      <c r="E15" s="140"/>
      <c r="F15" s="140"/>
      <c r="G15" s="140"/>
      <c r="H15" s="140"/>
      <c r="I15" s="169" t="e">
        <f t="shared" si="1"/>
        <v>#DIV/0!</v>
      </c>
      <c r="J15" s="169" t="e">
        <f t="shared" si="2"/>
        <v>#DIV/0!</v>
      </c>
      <c r="K15" s="169" t="e">
        <f t="shared" si="0"/>
        <v>#DIV/0!</v>
      </c>
    </row>
    <row r="16" spans="1:11" ht="31.5" hidden="1" outlineLevel="1" x14ac:dyDescent="0.25">
      <c r="A16" s="15" t="s">
        <v>123</v>
      </c>
      <c r="B16" s="16" t="s">
        <v>124</v>
      </c>
      <c r="C16" s="16" t="s">
        <v>125</v>
      </c>
      <c r="D16" s="54" t="s">
        <v>126</v>
      </c>
      <c r="E16" s="140"/>
      <c r="F16" s="140"/>
      <c r="G16" s="140"/>
      <c r="H16" s="140"/>
      <c r="I16" s="169" t="e">
        <f t="shared" si="1"/>
        <v>#DIV/0!</v>
      </c>
      <c r="J16" s="169" t="e">
        <f t="shared" si="2"/>
        <v>#DIV/0!</v>
      </c>
      <c r="K16" s="169" t="e">
        <f t="shared" si="0"/>
        <v>#DIV/0!</v>
      </c>
    </row>
    <row r="17" spans="1:11" ht="31.5" collapsed="1" x14ac:dyDescent="0.25">
      <c r="A17" s="15" t="s">
        <v>127</v>
      </c>
      <c r="B17" s="21">
        <v>3033</v>
      </c>
      <c r="C17" s="16" t="s">
        <v>125</v>
      </c>
      <c r="D17" s="50" t="s">
        <v>128</v>
      </c>
      <c r="E17" s="140">
        <v>19529</v>
      </c>
      <c r="F17" s="140">
        <v>195400</v>
      </c>
      <c r="G17" s="140">
        <v>81418</v>
      </c>
      <c r="H17" s="140">
        <v>57081.25</v>
      </c>
      <c r="I17" s="169">
        <f t="shared" si="1"/>
        <v>29.212512794268168</v>
      </c>
      <c r="J17" s="169">
        <f t="shared" si="2"/>
        <v>70.108882556682801</v>
      </c>
      <c r="K17" s="169">
        <f t="shared" si="0"/>
        <v>292.28967177018797</v>
      </c>
    </row>
    <row r="18" spans="1:11" ht="31.5" hidden="1" outlineLevel="1" x14ac:dyDescent="0.25">
      <c r="A18" s="15" t="s">
        <v>129</v>
      </c>
      <c r="B18" s="21">
        <v>3035</v>
      </c>
      <c r="C18" s="16" t="s">
        <v>125</v>
      </c>
      <c r="D18" s="50" t="s">
        <v>130</v>
      </c>
      <c r="E18" s="140"/>
      <c r="F18" s="140"/>
      <c r="G18" s="140"/>
      <c r="H18" s="140"/>
      <c r="I18" s="169" t="e">
        <f t="shared" si="1"/>
        <v>#DIV/0!</v>
      </c>
      <c r="J18" s="169" t="e">
        <f t="shared" si="2"/>
        <v>#DIV/0!</v>
      </c>
      <c r="K18" s="169" t="e">
        <f t="shared" si="0"/>
        <v>#DIV/0!</v>
      </c>
    </row>
    <row r="19" spans="1:11" ht="63" hidden="1" outlineLevel="1" x14ac:dyDescent="0.25">
      <c r="A19" s="15" t="s">
        <v>131</v>
      </c>
      <c r="B19" s="16" t="s">
        <v>132</v>
      </c>
      <c r="C19" s="16" t="s">
        <v>133</v>
      </c>
      <c r="D19" s="55" t="s">
        <v>134</v>
      </c>
      <c r="E19" s="140"/>
      <c r="F19" s="140"/>
      <c r="G19" s="140"/>
      <c r="H19" s="140"/>
      <c r="I19" s="169" t="e">
        <f t="shared" si="1"/>
        <v>#DIV/0!</v>
      </c>
      <c r="J19" s="169" t="e">
        <f t="shared" si="2"/>
        <v>#DIV/0!</v>
      </c>
      <c r="K19" s="169" t="e">
        <f t="shared" si="0"/>
        <v>#DIV/0!</v>
      </c>
    </row>
    <row r="20" spans="1:11" ht="36" customHeight="1" collapsed="1" x14ac:dyDescent="0.25">
      <c r="A20" s="13" t="s">
        <v>135</v>
      </c>
      <c r="B20" s="14" t="s">
        <v>136</v>
      </c>
      <c r="C20" s="14"/>
      <c r="D20" s="56" t="s">
        <v>137</v>
      </c>
      <c r="E20" s="141"/>
      <c r="F20" s="141">
        <f>F21+F22</f>
        <v>62000</v>
      </c>
      <c r="G20" s="141">
        <f>G21+G22</f>
        <v>20000</v>
      </c>
      <c r="H20" s="141"/>
      <c r="I20" s="169"/>
      <c r="J20" s="169"/>
      <c r="K20" s="169"/>
    </row>
    <row r="21" spans="1:11" ht="31.5" hidden="1" x14ac:dyDescent="0.25">
      <c r="A21" s="15" t="s">
        <v>138</v>
      </c>
      <c r="B21" s="16" t="s">
        <v>139</v>
      </c>
      <c r="C21" s="16" t="s">
        <v>140</v>
      </c>
      <c r="D21" s="54" t="s">
        <v>141</v>
      </c>
      <c r="E21" s="140"/>
      <c r="F21" s="140"/>
      <c r="G21" s="140"/>
      <c r="H21" s="140">
        <v>0</v>
      </c>
      <c r="I21" s="169"/>
      <c r="J21" s="169"/>
      <c r="K21" s="169"/>
    </row>
    <row r="22" spans="1:11" ht="34.5" customHeight="1" x14ac:dyDescent="0.25">
      <c r="A22" s="15" t="s">
        <v>138</v>
      </c>
      <c r="B22" s="16" t="s">
        <v>139</v>
      </c>
      <c r="C22" s="16" t="s">
        <v>140</v>
      </c>
      <c r="D22" s="50" t="s">
        <v>141</v>
      </c>
      <c r="E22" s="140"/>
      <c r="F22" s="140">
        <v>62000</v>
      </c>
      <c r="G22" s="140">
        <v>20000</v>
      </c>
      <c r="H22" s="140"/>
      <c r="I22" s="169"/>
      <c r="J22" s="169"/>
      <c r="K22" s="169"/>
    </row>
    <row r="23" spans="1:11" hidden="1" outlineLevel="2" x14ac:dyDescent="0.25">
      <c r="A23" s="13" t="s">
        <v>142</v>
      </c>
      <c r="B23" s="14" t="s">
        <v>143</v>
      </c>
      <c r="C23" s="16"/>
      <c r="D23" s="22" t="s">
        <v>144</v>
      </c>
      <c r="E23" s="141">
        <f>E24</f>
        <v>0</v>
      </c>
      <c r="F23" s="141">
        <f>F24</f>
        <v>0</v>
      </c>
      <c r="G23" s="141"/>
      <c r="H23" s="141"/>
      <c r="I23" s="169" t="e">
        <f t="shared" si="1"/>
        <v>#DIV/0!</v>
      </c>
      <c r="J23" s="169" t="e">
        <f t="shared" si="2"/>
        <v>#DIV/0!</v>
      </c>
      <c r="K23" s="169" t="e">
        <f t="shared" si="0"/>
        <v>#DIV/0!</v>
      </c>
    </row>
    <row r="24" spans="1:11" ht="12.75" hidden="1" customHeight="1" outlineLevel="2" x14ac:dyDescent="0.25">
      <c r="A24" s="15" t="s">
        <v>145</v>
      </c>
      <c r="B24" s="16" t="s">
        <v>146</v>
      </c>
      <c r="C24" s="16" t="s">
        <v>140</v>
      </c>
      <c r="D24" s="50" t="s">
        <v>147</v>
      </c>
      <c r="E24" s="140"/>
      <c r="F24" s="140"/>
      <c r="G24" s="140"/>
      <c r="H24" s="140"/>
      <c r="I24" s="169" t="e">
        <f t="shared" si="1"/>
        <v>#DIV/0!</v>
      </c>
      <c r="J24" s="169" t="e">
        <f t="shared" si="2"/>
        <v>#DIV/0!</v>
      </c>
      <c r="K24" s="169" t="e">
        <f t="shared" si="0"/>
        <v>#DIV/0!</v>
      </c>
    </row>
    <row r="25" spans="1:11" ht="76.5" customHeight="1" collapsed="1" x14ac:dyDescent="0.25">
      <c r="A25" s="13" t="s">
        <v>148</v>
      </c>
      <c r="B25" s="23" t="s">
        <v>149</v>
      </c>
      <c r="C25" s="23" t="s">
        <v>140</v>
      </c>
      <c r="D25" s="57" t="s">
        <v>150</v>
      </c>
      <c r="E25" s="140"/>
      <c r="F25" s="140">
        <v>100000</v>
      </c>
      <c r="G25" s="140"/>
      <c r="H25" s="140"/>
      <c r="I25" s="169"/>
      <c r="J25" s="169"/>
      <c r="K25" s="169"/>
    </row>
    <row r="26" spans="1:11" ht="78.75" x14ac:dyDescent="0.25">
      <c r="A26" s="13" t="s">
        <v>151</v>
      </c>
      <c r="B26" s="14" t="s">
        <v>152</v>
      </c>
      <c r="C26" s="14" t="s">
        <v>153</v>
      </c>
      <c r="D26" s="58" t="s">
        <v>154</v>
      </c>
      <c r="E26" s="140">
        <v>17045.21</v>
      </c>
      <c r="F26" s="140">
        <v>150000</v>
      </c>
      <c r="G26" s="140">
        <v>37500</v>
      </c>
      <c r="H26" s="140">
        <v>24632.31</v>
      </c>
      <c r="I26" s="169">
        <f t="shared" si="1"/>
        <v>16.42154</v>
      </c>
      <c r="J26" s="169">
        <f t="shared" si="2"/>
        <v>65.686160000000001</v>
      </c>
      <c r="K26" s="169">
        <f t="shared" si="0"/>
        <v>144.51162526011706</v>
      </c>
    </row>
    <row r="27" spans="1:11" ht="47.25" x14ac:dyDescent="0.25">
      <c r="A27" s="13" t="s">
        <v>369</v>
      </c>
      <c r="B27" s="14" t="s">
        <v>370</v>
      </c>
      <c r="C27" s="14" t="s">
        <v>125</v>
      </c>
      <c r="D27" s="201" t="s">
        <v>371</v>
      </c>
      <c r="E27" s="141"/>
      <c r="F27" s="141">
        <v>100000</v>
      </c>
      <c r="G27" s="141">
        <v>100000</v>
      </c>
      <c r="H27" s="141"/>
      <c r="I27" s="169"/>
      <c r="J27" s="169"/>
      <c r="K27" s="169"/>
    </row>
    <row r="28" spans="1:11" ht="47.25" hidden="1" outlineLevel="1" x14ac:dyDescent="0.25">
      <c r="A28" s="15" t="s">
        <v>155</v>
      </c>
      <c r="B28" s="16" t="s">
        <v>156</v>
      </c>
      <c r="C28" s="16" t="s">
        <v>121</v>
      </c>
      <c r="D28" s="50" t="s">
        <v>157</v>
      </c>
      <c r="E28" s="140"/>
      <c r="F28" s="140"/>
      <c r="G28" s="140"/>
      <c r="H28" s="140"/>
      <c r="I28" s="169" t="e">
        <f t="shared" si="1"/>
        <v>#DIV/0!</v>
      </c>
      <c r="J28" s="169" t="e">
        <f t="shared" si="2"/>
        <v>#DIV/0!</v>
      </c>
      <c r="K28" s="169" t="e">
        <f t="shared" si="0"/>
        <v>#DIV/0!</v>
      </c>
    </row>
    <row r="29" spans="1:11" collapsed="1" x14ac:dyDescent="0.25">
      <c r="A29" s="13" t="s">
        <v>158</v>
      </c>
      <c r="B29" s="14" t="s">
        <v>159</v>
      </c>
      <c r="C29" s="14" t="s">
        <v>160</v>
      </c>
      <c r="D29" s="57" t="s">
        <v>161</v>
      </c>
      <c r="E29" s="141"/>
      <c r="F29" s="141">
        <v>100000</v>
      </c>
      <c r="G29" s="141">
        <v>38695</v>
      </c>
      <c r="H29" s="141">
        <v>6892.51</v>
      </c>
      <c r="I29" s="176">
        <f t="shared" si="1"/>
        <v>6.8925100000000006</v>
      </c>
      <c r="J29" s="176">
        <f t="shared" si="2"/>
        <v>17.812404703450056</v>
      </c>
      <c r="K29" s="164"/>
    </row>
    <row r="30" spans="1:11" ht="31.5" x14ac:dyDescent="0.25">
      <c r="A30" s="13" t="s">
        <v>162</v>
      </c>
      <c r="B30" s="14" t="s">
        <v>163</v>
      </c>
      <c r="C30" s="14" t="s">
        <v>164</v>
      </c>
      <c r="D30" s="57" t="s">
        <v>342</v>
      </c>
      <c r="E30" s="141">
        <v>451460.96</v>
      </c>
      <c r="F30" s="141">
        <v>2284400</v>
      </c>
      <c r="G30" s="141">
        <v>688699</v>
      </c>
      <c r="H30" s="141">
        <v>504936.03</v>
      </c>
      <c r="I30" s="176">
        <f t="shared" si="1"/>
        <v>22.103660917527577</v>
      </c>
      <c r="J30" s="176">
        <f t="shared" si="2"/>
        <v>73.31737522488055</v>
      </c>
      <c r="K30" s="164">
        <f t="shared" si="0"/>
        <v>111.84489352080411</v>
      </c>
    </row>
    <row r="31" spans="1:11" ht="31.5" x14ac:dyDescent="0.25">
      <c r="A31" s="13" t="s">
        <v>166</v>
      </c>
      <c r="B31" s="14" t="s">
        <v>167</v>
      </c>
      <c r="C31" s="14" t="s">
        <v>164</v>
      </c>
      <c r="D31" s="57" t="s">
        <v>165</v>
      </c>
      <c r="E31" s="141">
        <v>83000</v>
      </c>
      <c r="F31" s="141">
        <v>1190500</v>
      </c>
      <c r="G31" s="141">
        <v>800000</v>
      </c>
      <c r="H31" s="141">
        <v>88000</v>
      </c>
      <c r="I31" s="176">
        <f t="shared" si="1"/>
        <v>7.3918521629567415</v>
      </c>
      <c r="J31" s="176">
        <f t="shared" si="2"/>
        <v>11</v>
      </c>
      <c r="K31" s="164">
        <f t="shared" si="0"/>
        <v>106.02409638554218</v>
      </c>
    </row>
    <row r="32" spans="1:11" x14ac:dyDescent="0.25">
      <c r="A32" s="13" t="s">
        <v>168</v>
      </c>
      <c r="B32" s="24">
        <v>6000</v>
      </c>
      <c r="C32" s="14"/>
      <c r="D32" s="60" t="s">
        <v>169</v>
      </c>
      <c r="E32" s="142">
        <f>E33</f>
        <v>381896.45</v>
      </c>
      <c r="F32" s="142">
        <f>F33</f>
        <v>3275300</v>
      </c>
      <c r="G32" s="142">
        <f>G33</f>
        <v>1957034</v>
      </c>
      <c r="H32" s="142">
        <f>H33</f>
        <v>724037.45</v>
      </c>
      <c r="I32" s="164">
        <f t="shared" si="1"/>
        <v>22.105988764387995</v>
      </c>
      <c r="J32" s="164">
        <f t="shared" si="2"/>
        <v>36.996672004676462</v>
      </c>
      <c r="K32" s="164">
        <f t="shared" si="0"/>
        <v>189.58999226099115</v>
      </c>
    </row>
    <row r="33" spans="1:11" x14ac:dyDescent="0.25">
      <c r="A33" s="15" t="s">
        <v>170</v>
      </c>
      <c r="B33" s="21">
        <v>6030</v>
      </c>
      <c r="C33" s="16" t="s">
        <v>171</v>
      </c>
      <c r="D33" s="61" t="s">
        <v>172</v>
      </c>
      <c r="E33" s="140">
        <v>381896.45</v>
      </c>
      <c r="F33" s="140">
        <v>3275300</v>
      </c>
      <c r="G33" s="140">
        <v>1957034</v>
      </c>
      <c r="H33" s="140">
        <v>724037.45</v>
      </c>
      <c r="I33" s="169">
        <f t="shared" si="1"/>
        <v>22.105988764387995</v>
      </c>
      <c r="J33" s="169">
        <f t="shared" si="2"/>
        <v>36.996672004676462</v>
      </c>
      <c r="K33" s="169">
        <f t="shared" si="0"/>
        <v>189.58999226099115</v>
      </c>
    </row>
    <row r="34" spans="1:11" x14ac:dyDescent="0.25">
      <c r="A34" s="13" t="s">
        <v>173</v>
      </c>
      <c r="B34" s="11" t="s">
        <v>174</v>
      </c>
      <c r="C34" s="11"/>
      <c r="D34" s="60" t="s">
        <v>175</v>
      </c>
      <c r="E34" s="142"/>
      <c r="F34" s="142">
        <f t="shared" ref="F34:G34" si="3">F35+F37+F40</f>
        <v>1024511</v>
      </c>
      <c r="G34" s="142">
        <f t="shared" si="3"/>
        <v>174511</v>
      </c>
      <c r="H34" s="142"/>
      <c r="I34" s="164"/>
      <c r="J34" s="164"/>
      <c r="K34" s="164"/>
    </row>
    <row r="35" spans="1:11" x14ac:dyDescent="0.25">
      <c r="A35" s="13" t="s">
        <v>176</v>
      </c>
      <c r="B35" s="24">
        <v>7100</v>
      </c>
      <c r="C35" s="14"/>
      <c r="D35" s="49" t="s">
        <v>177</v>
      </c>
      <c r="E35" s="141"/>
      <c r="F35" s="141">
        <f>F36</f>
        <v>50000</v>
      </c>
      <c r="G35" s="141">
        <f>G36</f>
        <v>50000</v>
      </c>
      <c r="H35" s="141"/>
      <c r="I35" s="176"/>
      <c r="J35" s="176"/>
      <c r="K35" s="164"/>
    </row>
    <row r="36" spans="1:11" x14ac:dyDescent="0.25">
      <c r="A36" s="25" t="s">
        <v>178</v>
      </c>
      <c r="B36" s="26">
        <v>7130</v>
      </c>
      <c r="C36" s="27" t="s">
        <v>179</v>
      </c>
      <c r="D36" s="62" t="s">
        <v>180</v>
      </c>
      <c r="E36" s="140"/>
      <c r="F36" s="140">
        <v>50000</v>
      </c>
      <c r="G36" s="140">
        <v>50000</v>
      </c>
      <c r="H36" s="140"/>
      <c r="I36" s="169"/>
      <c r="J36" s="169"/>
      <c r="K36" s="164"/>
    </row>
    <row r="37" spans="1:11" ht="31.5" x14ac:dyDescent="0.25">
      <c r="A37" s="13" t="s">
        <v>181</v>
      </c>
      <c r="B37" s="24">
        <v>7400</v>
      </c>
      <c r="C37" s="14"/>
      <c r="D37" s="49" t="s">
        <v>182</v>
      </c>
      <c r="E37" s="141"/>
      <c r="F37" s="141">
        <f>F38+F39</f>
        <v>950000</v>
      </c>
      <c r="G37" s="141">
        <f>G38+G39</f>
        <v>100000</v>
      </c>
      <c r="H37" s="141"/>
      <c r="I37" s="176"/>
      <c r="J37" s="176"/>
      <c r="K37" s="164"/>
    </row>
    <row r="38" spans="1:11" ht="31.5" hidden="1" outlineLevel="1" x14ac:dyDescent="0.25">
      <c r="A38" s="15" t="s">
        <v>183</v>
      </c>
      <c r="B38" s="21">
        <v>7442</v>
      </c>
      <c r="C38" s="16" t="s">
        <v>184</v>
      </c>
      <c r="D38" s="61" t="s">
        <v>185</v>
      </c>
      <c r="E38" s="140"/>
      <c r="F38" s="140"/>
      <c r="G38" s="140"/>
      <c r="H38" s="140"/>
      <c r="I38" s="169"/>
      <c r="J38" s="169"/>
      <c r="K38" s="169"/>
    </row>
    <row r="39" spans="1:11" ht="31.5" collapsed="1" x14ac:dyDescent="0.25">
      <c r="A39" s="15" t="s">
        <v>186</v>
      </c>
      <c r="B39" s="21">
        <v>7461</v>
      </c>
      <c r="C39" s="16" t="s">
        <v>184</v>
      </c>
      <c r="D39" s="61" t="s">
        <v>187</v>
      </c>
      <c r="E39" s="140"/>
      <c r="F39" s="140">
        <v>950000</v>
      </c>
      <c r="G39" s="140">
        <v>100000</v>
      </c>
      <c r="H39" s="140"/>
      <c r="I39" s="169"/>
      <c r="J39" s="169"/>
      <c r="K39" s="169"/>
    </row>
    <row r="40" spans="1:11" ht="31.5" x14ac:dyDescent="0.25">
      <c r="A40" s="215" t="s">
        <v>394</v>
      </c>
      <c r="B40" s="216">
        <v>7600</v>
      </c>
      <c r="C40" s="217"/>
      <c r="D40" s="218" t="s">
        <v>395</v>
      </c>
      <c r="E40" s="141"/>
      <c r="F40" s="141">
        <f t="shared" ref="F40:G40" si="4">F41</f>
        <v>24511</v>
      </c>
      <c r="G40" s="141">
        <f t="shared" si="4"/>
        <v>24511</v>
      </c>
      <c r="H40" s="141"/>
      <c r="I40" s="176"/>
      <c r="J40" s="176"/>
      <c r="K40" s="164"/>
    </row>
    <row r="41" spans="1:11" ht="31.5" x14ac:dyDescent="0.25">
      <c r="A41" s="219" t="s">
        <v>396</v>
      </c>
      <c r="B41" s="220">
        <v>7680</v>
      </c>
      <c r="C41" s="221" t="s">
        <v>345</v>
      </c>
      <c r="D41" s="222" t="s">
        <v>397</v>
      </c>
      <c r="E41" s="140"/>
      <c r="F41" s="140">
        <v>24511</v>
      </c>
      <c r="G41" s="140">
        <v>24511</v>
      </c>
      <c r="H41" s="140"/>
      <c r="I41" s="169"/>
      <c r="J41" s="169"/>
      <c r="K41" s="169"/>
    </row>
    <row r="42" spans="1:11" x14ac:dyDescent="0.25">
      <c r="A42" s="13" t="s">
        <v>188</v>
      </c>
      <c r="B42" s="11" t="s">
        <v>189</v>
      </c>
      <c r="C42" s="11"/>
      <c r="D42" s="52" t="s">
        <v>190</v>
      </c>
      <c r="E42" s="142">
        <f>E43+E46</f>
        <v>299830.59999999998</v>
      </c>
      <c r="F42" s="142">
        <f>F43+F46</f>
        <v>1207200</v>
      </c>
      <c r="G42" s="142">
        <f>G43+G46</f>
        <v>466080</v>
      </c>
      <c r="H42" s="142">
        <f>H43+H46</f>
        <v>277236.77</v>
      </c>
      <c r="I42" s="169">
        <f t="shared" si="1"/>
        <v>22.965272531477801</v>
      </c>
      <c r="J42" s="169">
        <f t="shared" ref="J42" si="5">H42/G42*100</f>
        <v>59.482657483693792</v>
      </c>
      <c r="K42" s="169">
        <f t="shared" ref="K42" si="6">H42/E42*100</f>
        <v>92.464468269749673</v>
      </c>
    </row>
    <row r="43" spans="1:11" ht="31.5" x14ac:dyDescent="0.25">
      <c r="A43" s="13" t="s">
        <v>191</v>
      </c>
      <c r="B43" s="14" t="s">
        <v>192</v>
      </c>
      <c r="C43" s="14"/>
      <c r="D43" s="59" t="s">
        <v>193</v>
      </c>
      <c r="E43" s="141">
        <f>E44+E45</f>
        <v>299830.59999999998</v>
      </c>
      <c r="F43" s="141">
        <f>F44+F45</f>
        <v>1123200</v>
      </c>
      <c r="G43" s="141">
        <f>G44+G45</f>
        <v>382080</v>
      </c>
      <c r="H43" s="141">
        <f>H44+H45</f>
        <v>277236.77</v>
      </c>
      <c r="I43" s="176">
        <f t="shared" si="1"/>
        <v>24.682760861823365</v>
      </c>
      <c r="J43" s="176">
        <f t="shared" si="2"/>
        <v>72.559874895309889</v>
      </c>
      <c r="K43" s="164">
        <f t="shared" si="0"/>
        <v>92.464468269749673</v>
      </c>
    </row>
    <row r="44" spans="1:11" ht="31.5" hidden="1" outlineLevel="1" x14ac:dyDescent="0.25">
      <c r="A44" s="15" t="s">
        <v>194</v>
      </c>
      <c r="B44" s="16" t="s">
        <v>195</v>
      </c>
      <c r="C44" s="16" t="s">
        <v>196</v>
      </c>
      <c r="D44" s="51" t="s">
        <v>197</v>
      </c>
      <c r="E44" s="140">
        <v>0</v>
      </c>
      <c r="F44" s="140">
        <v>0</v>
      </c>
      <c r="G44" s="140">
        <v>0</v>
      </c>
      <c r="H44" s="140">
        <v>0</v>
      </c>
      <c r="I44" s="169" t="e">
        <f t="shared" si="1"/>
        <v>#DIV/0!</v>
      </c>
      <c r="J44" s="169" t="e">
        <f t="shared" si="2"/>
        <v>#DIV/0!</v>
      </c>
      <c r="K44" s="169" t="e">
        <f t="shared" si="0"/>
        <v>#DIV/0!</v>
      </c>
    </row>
    <row r="45" spans="1:11" collapsed="1" x14ac:dyDescent="0.25">
      <c r="A45" s="15" t="s">
        <v>198</v>
      </c>
      <c r="B45" s="16" t="s">
        <v>199</v>
      </c>
      <c r="C45" s="16" t="s">
        <v>196</v>
      </c>
      <c r="D45" s="51" t="s">
        <v>200</v>
      </c>
      <c r="E45" s="140">
        <v>299830.59999999998</v>
      </c>
      <c r="F45" s="140">
        <v>1123200</v>
      </c>
      <c r="G45" s="140">
        <v>382080</v>
      </c>
      <c r="H45" s="140">
        <v>277236.77</v>
      </c>
      <c r="I45" s="169">
        <f t="shared" si="1"/>
        <v>24.682760861823365</v>
      </c>
      <c r="J45" s="169">
        <f t="shared" si="2"/>
        <v>72.559874895309889</v>
      </c>
      <c r="K45" s="169">
        <f t="shared" si="0"/>
        <v>92.464468269749673</v>
      </c>
    </row>
    <row r="46" spans="1:11" x14ac:dyDescent="0.25">
      <c r="A46" s="13" t="s">
        <v>348</v>
      </c>
      <c r="B46" s="14" t="s">
        <v>349</v>
      </c>
      <c r="C46" s="14"/>
      <c r="D46" s="202" t="s">
        <v>350</v>
      </c>
      <c r="E46" s="142"/>
      <c r="F46" s="142">
        <f>F47</f>
        <v>84000</v>
      </c>
      <c r="G46" s="142">
        <f>G47</f>
        <v>84000</v>
      </c>
      <c r="H46" s="142"/>
      <c r="I46" s="164"/>
      <c r="J46" s="164"/>
      <c r="K46" s="164"/>
    </row>
    <row r="47" spans="1:11" x14ac:dyDescent="0.25">
      <c r="A47" s="15" t="s">
        <v>351</v>
      </c>
      <c r="B47" s="16" t="s">
        <v>352</v>
      </c>
      <c r="C47" s="16" t="s">
        <v>353</v>
      </c>
      <c r="D47" s="203" t="s">
        <v>354</v>
      </c>
      <c r="E47" s="140"/>
      <c r="F47" s="140">
        <v>84000</v>
      </c>
      <c r="G47" s="140">
        <v>84000</v>
      </c>
      <c r="H47" s="140"/>
      <c r="I47" s="169"/>
      <c r="J47" s="169"/>
      <c r="K47" s="169"/>
    </row>
    <row r="48" spans="1:11" hidden="1" outlineLevel="1" x14ac:dyDescent="0.25">
      <c r="A48" s="13" t="s">
        <v>201</v>
      </c>
      <c r="B48" s="14" t="s">
        <v>202</v>
      </c>
      <c r="C48" s="14"/>
      <c r="D48" s="59" t="s">
        <v>203</v>
      </c>
      <c r="E48" s="141">
        <f>E49</f>
        <v>0</v>
      </c>
      <c r="F48" s="141">
        <f>F49</f>
        <v>0</v>
      </c>
      <c r="G48" s="141">
        <f>G49</f>
        <v>0</v>
      </c>
      <c r="H48" s="141">
        <f>H49</f>
        <v>0</v>
      </c>
      <c r="I48" s="169" t="e">
        <f t="shared" si="1"/>
        <v>#DIV/0!</v>
      </c>
      <c r="J48" s="169" t="e">
        <f t="shared" si="2"/>
        <v>#DIV/0!</v>
      </c>
      <c r="K48" s="169" t="e">
        <f t="shared" si="0"/>
        <v>#DIV/0!</v>
      </c>
    </row>
    <row r="49" spans="1:11" hidden="1" outlineLevel="1" x14ac:dyDescent="0.25">
      <c r="A49" s="15" t="s">
        <v>204</v>
      </c>
      <c r="B49" s="16" t="s">
        <v>205</v>
      </c>
      <c r="C49" s="16" t="s">
        <v>206</v>
      </c>
      <c r="D49" s="51" t="s">
        <v>207</v>
      </c>
      <c r="E49" s="140"/>
      <c r="F49" s="140"/>
      <c r="G49" s="140"/>
      <c r="H49" s="140"/>
      <c r="I49" s="169" t="e">
        <f t="shared" si="1"/>
        <v>#DIV/0!</v>
      </c>
      <c r="J49" s="169" t="e">
        <f t="shared" si="2"/>
        <v>#DIV/0!</v>
      </c>
      <c r="K49" s="169" t="e">
        <f t="shared" si="0"/>
        <v>#DIV/0!</v>
      </c>
    </row>
    <row r="50" spans="1:11" ht="31.5" collapsed="1" x14ac:dyDescent="0.25">
      <c r="A50" s="18" t="s">
        <v>208</v>
      </c>
      <c r="B50" s="16"/>
      <c r="C50" s="16"/>
      <c r="D50" s="63" t="s">
        <v>209</v>
      </c>
      <c r="E50" s="143">
        <f>E51+E53+E69+E74</f>
        <v>10542041.889999999</v>
      </c>
      <c r="F50" s="143">
        <f>F51+F53+F69+F74</f>
        <v>45349210</v>
      </c>
      <c r="G50" s="143">
        <f>G51+G53+G69+G74</f>
        <v>13674818</v>
      </c>
      <c r="H50" s="143">
        <f>H51+H53+H69+H74</f>
        <v>8238769.1500000004</v>
      </c>
      <c r="I50" s="164">
        <f t="shared" si="1"/>
        <v>18.167392882919021</v>
      </c>
      <c r="J50" s="164">
        <f t="shared" si="2"/>
        <v>60.247742602497524</v>
      </c>
      <c r="K50" s="164">
        <f t="shared" si="0"/>
        <v>78.151550107338849</v>
      </c>
    </row>
    <row r="51" spans="1:11" x14ac:dyDescent="0.25">
      <c r="A51" s="13" t="s">
        <v>210</v>
      </c>
      <c r="B51" s="14" t="s">
        <v>95</v>
      </c>
      <c r="C51" s="14"/>
      <c r="D51" s="49" t="s">
        <v>96</v>
      </c>
      <c r="E51" s="141">
        <f>E52</f>
        <v>451193.84</v>
      </c>
      <c r="F51" s="141">
        <f>F52</f>
        <v>2059900</v>
      </c>
      <c r="G51" s="141">
        <f>G52</f>
        <v>598100</v>
      </c>
      <c r="H51" s="141">
        <f>H52</f>
        <v>427287.86</v>
      </c>
      <c r="I51" s="176">
        <f t="shared" si="1"/>
        <v>20.743136074566728</v>
      </c>
      <c r="J51" s="176">
        <f t="shared" si="2"/>
        <v>71.440872763751884</v>
      </c>
      <c r="K51" s="164">
        <f t="shared" si="0"/>
        <v>94.701616493700342</v>
      </c>
    </row>
    <row r="52" spans="1:11" x14ac:dyDescent="0.25">
      <c r="A52" s="15" t="s">
        <v>211</v>
      </c>
      <c r="B52" s="16" t="s">
        <v>212</v>
      </c>
      <c r="C52" s="16" t="s">
        <v>99</v>
      </c>
      <c r="D52" s="50" t="s">
        <v>213</v>
      </c>
      <c r="E52" s="140">
        <v>451193.84</v>
      </c>
      <c r="F52" s="140">
        <v>2059900</v>
      </c>
      <c r="G52" s="140">
        <v>598100</v>
      </c>
      <c r="H52" s="140">
        <v>427287.86</v>
      </c>
      <c r="I52" s="169">
        <f t="shared" si="1"/>
        <v>20.743136074566728</v>
      </c>
      <c r="J52" s="169">
        <f t="shared" si="2"/>
        <v>71.440872763751884</v>
      </c>
      <c r="K52" s="169">
        <f t="shared" si="0"/>
        <v>94.701616493700342</v>
      </c>
    </row>
    <row r="53" spans="1:11" x14ac:dyDescent="0.25">
      <c r="A53" s="13" t="s">
        <v>214</v>
      </c>
      <c r="B53" s="14" t="s">
        <v>215</v>
      </c>
      <c r="C53" s="14"/>
      <c r="D53" s="49" t="s">
        <v>216</v>
      </c>
      <c r="E53" s="141">
        <f>E54+E55+E57+E59+E61+E62+E63+E65+E66+E67+E68</f>
        <v>9501314.8199999984</v>
      </c>
      <c r="F53" s="141">
        <f t="shared" ref="F53:H53" si="7">F54+F55+F57+F59+F61+F62+F63+F65+F66+F67+F68</f>
        <v>39921010</v>
      </c>
      <c r="G53" s="141">
        <f t="shared" si="7"/>
        <v>12232458</v>
      </c>
      <c r="H53" s="141">
        <f t="shared" si="7"/>
        <v>7177222.1500000004</v>
      </c>
      <c r="I53" s="176">
        <f t="shared" si="1"/>
        <v>17.978558533463961</v>
      </c>
      <c r="J53" s="176">
        <f t="shared" si="2"/>
        <v>58.673589151092941</v>
      </c>
      <c r="K53" s="164">
        <f t="shared" si="0"/>
        <v>75.539252050591472</v>
      </c>
    </row>
    <row r="54" spans="1:11" x14ac:dyDescent="0.25">
      <c r="A54" s="18" t="s">
        <v>217</v>
      </c>
      <c r="B54" s="11" t="s">
        <v>153</v>
      </c>
      <c r="C54" s="11" t="s">
        <v>218</v>
      </c>
      <c r="D54" s="60" t="s">
        <v>219</v>
      </c>
      <c r="E54" s="142">
        <v>1027492.94</v>
      </c>
      <c r="F54" s="142">
        <v>5304900</v>
      </c>
      <c r="G54" s="142">
        <v>1345120</v>
      </c>
      <c r="H54" s="142">
        <v>445997.05</v>
      </c>
      <c r="I54" s="164">
        <f t="shared" si="1"/>
        <v>8.4072659239570946</v>
      </c>
      <c r="J54" s="164">
        <f t="shared" si="2"/>
        <v>33.156673754014513</v>
      </c>
      <c r="K54" s="164">
        <f t="shared" si="0"/>
        <v>43.406337176389748</v>
      </c>
    </row>
    <row r="55" spans="1:11" ht="31.5" x14ac:dyDescent="0.25">
      <c r="A55" s="18" t="s">
        <v>220</v>
      </c>
      <c r="B55" s="11" t="s">
        <v>133</v>
      </c>
      <c r="C55" s="11"/>
      <c r="D55" s="64" t="s">
        <v>221</v>
      </c>
      <c r="E55" s="142">
        <f>E56</f>
        <v>3168765</v>
      </c>
      <c r="F55" s="142">
        <f>F56</f>
        <v>14066310</v>
      </c>
      <c r="G55" s="142">
        <f>G56</f>
        <v>5861878</v>
      </c>
      <c r="H55" s="143">
        <f>H56</f>
        <v>2230758.58</v>
      </c>
      <c r="I55" s="164">
        <f t="shared" si="1"/>
        <v>15.858875426462236</v>
      </c>
      <c r="J55" s="164">
        <f t="shared" si="2"/>
        <v>38.055356662148213</v>
      </c>
      <c r="K55" s="164">
        <f t="shared" si="0"/>
        <v>70.398359613287838</v>
      </c>
    </row>
    <row r="56" spans="1:11" ht="31.5" x14ac:dyDescent="0.25">
      <c r="A56" s="25" t="s">
        <v>222</v>
      </c>
      <c r="B56" s="27" t="s">
        <v>223</v>
      </c>
      <c r="C56" s="27" t="s">
        <v>224</v>
      </c>
      <c r="D56" s="65" t="s">
        <v>225</v>
      </c>
      <c r="E56" s="144">
        <v>3168765</v>
      </c>
      <c r="F56" s="144">
        <v>14066310</v>
      </c>
      <c r="G56" s="144">
        <v>5861878</v>
      </c>
      <c r="H56" s="145">
        <v>2230758.58</v>
      </c>
      <c r="I56" s="204">
        <f t="shared" si="1"/>
        <v>15.858875426462236</v>
      </c>
      <c r="J56" s="204">
        <f t="shared" si="2"/>
        <v>38.055356662148213</v>
      </c>
      <c r="K56" s="169">
        <f t="shared" si="0"/>
        <v>70.398359613287838</v>
      </c>
    </row>
    <row r="57" spans="1:11" ht="31.5" x14ac:dyDescent="0.25">
      <c r="A57" s="18" t="s">
        <v>226</v>
      </c>
      <c r="B57" s="11" t="s">
        <v>121</v>
      </c>
      <c r="C57" s="11"/>
      <c r="D57" s="64" t="s">
        <v>227</v>
      </c>
      <c r="E57" s="142">
        <f>E58</f>
        <v>5143859.71</v>
      </c>
      <c r="F57" s="142">
        <f>F58</f>
        <v>19133900</v>
      </c>
      <c r="G57" s="142">
        <f>G58</f>
        <v>4486700</v>
      </c>
      <c r="H57" s="142">
        <f>H58</f>
        <v>4303632.58</v>
      </c>
      <c r="I57" s="164">
        <f t="shared" si="1"/>
        <v>22.492187060661966</v>
      </c>
      <c r="J57" s="164">
        <f t="shared" si="2"/>
        <v>95.919775781754964</v>
      </c>
      <c r="K57" s="164">
        <f t="shared" si="0"/>
        <v>83.665434569171012</v>
      </c>
    </row>
    <row r="58" spans="1:11" ht="31.5" x14ac:dyDescent="0.25">
      <c r="A58" s="25" t="s">
        <v>228</v>
      </c>
      <c r="B58" s="27" t="s">
        <v>229</v>
      </c>
      <c r="C58" s="27" t="s">
        <v>224</v>
      </c>
      <c r="D58" s="65" t="s">
        <v>225</v>
      </c>
      <c r="E58" s="144">
        <v>5143859.71</v>
      </c>
      <c r="F58" s="144">
        <v>19133900</v>
      </c>
      <c r="G58" s="144">
        <v>4486700</v>
      </c>
      <c r="H58" s="145">
        <v>4303632.58</v>
      </c>
      <c r="I58" s="204">
        <f t="shared" si="1"/>
        <v>22.492187060661966</v>
      </c>
      <c r="J58" s="204">
        <f t="shared" si="2"/>
        <v>95.919775781754964</v>
      </c>
      <c r="K58" s="169">
        <f t="shared" si="0"/>
        <v>83.665434569171012</v>
      </c>
    </row>
    <row r="59" spans="1:11" ht="126" hidden="1" outlineLevel="1" x14ac:dyDescent="0.25">
      <c r="A59" s="18" t="s">
        <v>314</v>
      </c>
      <c r="B59" s="11" t="s">
        <v>318</v>
      </c>
      <c r="C59" s="11"/>
      <c r="D59" s="64" t="s">
        <v>317</v>
      </c>
      <c r="E59" s="142">
        <f>E60</f>
        <v>0</v>
      </c>
      <c r="F59" s="142">
        <f>F60</f>
        <v>0</v>
      </c>
      <c r="G59" s="142">
        <f>G60</f>
        <v>0</v>
      </c>
      <c r="H59" s="142">
        <f>H60</f>
        <v>0</v>
      </c>
      <c r="I59" s="164" t="e">
        <f>H59/F59*100</f>
        <v>#DIV/0!</v>
      </c>
      <c r="J59" s="164" t="e">
        <f>H59/G59*100</f>
        <v>#DIV/0!</v>
      </c>
      <c r="K59" s="164" t="e">
        <f t="shared" si="0"/>
        <v>#DIV/0!</v>
      </c>
    </row>
    <row r="60" spans="1:11" ht="31.5" hidden="1" outlineLevel="1" x14ac:dyDescent="0.25">
      <c r="A60" s="15" t="s">
        <v>315</v>
      </c>
      <c r="B60" s="16">
        <v>1061</v>
      </c>
      <c r="C60" s="16" t="s">
        <v>224</v>
      </c>
      <c r="D60" s="121" t="s">
        <v>316</v>
      </c>
      <c r="E60" s="140"/>
      <c r="F60" s="140"/>
      <c r="G60" s="140"/>
      <c r="H60" s="140"/>
      <c r="I60" s="169" t="e">
        <f>H60/F60*100</f>
        <v>#DIV/0!</v>
      </c>
      <c r="J60" s="169" t="e">
        <f>H60/G60*100</f>
        <v>#DIV/0!</v>
      </c>
      <c r="K60" s="169" t="e">
        <f t="shared" si="0"/>
        <v>#DIV/0!</v>
      </c>
    </row>
    <row r="61" spans="1:11" hidden="1" outlineLevel="1" x14ac:dyDescent="0.25">
      <c r="A61" s="15" t="s">
        <v>230</v>
      </c>
      <c r="B61" s="16" t="s">
        <v>231</v>
      </c>
      <c r="C61" s="16" t="s">
        <v>232</v>
      </c>
      <c r="D61" s="66" t="s">
        <v>319</v>
      </c>
      <c r="E61" s="140"/>
      <c r="F61" s="140"/>
      <c r="G61" s="140"/>
      <c r="H61" s="140"/>
      <c r="I61" s="169" t="e">
        <f>H61/F61*100</f>
        <v>#DIV/0!</v>
      </c>
      <c r="J61" s="169" t="e">
        <f>H61/G61*100</f>
        <v>#DIV/0!</v>
      </c>
      <c r="K61" s="169" t="e">
        <f t="shared" si="0"/>
        <v>#DIV/0!</v>
      </c>
    </row>
    <row r="62" spans="1:11" collapsed="1" x14ac:dyDescent="0.25">
      <c r="A62" s="28" t="s">
        <v>233</v>
      </c>
      <c r="B62" s="29" t="s">
        <v>234</v>
      </c>
      <c r="C62" s="29" t="s">
        <v>232</v>
      </c>
      <c r="D62" s="66" t="s">
        <v>235</v>
      </c>
      <c r="E62" s="140">
        <v>135097.17000000001</v>
      </c>
      <c r="F62" s="140">
        <v>837700</v>
      </c>
      <c r="G62" s="140">
        <v>389060</v>
      </c>
      <c r="H62" s="146">
        <v>65204</v>
      </c>
      <c r="I62" s="169">
        <f t="shared" si="1"/>
        <v>7.7836934463411724</v>
      </c>
      <c r="J62" s="169">
        <f t="shared" si="2"/>
        <v>16.759368734899503</v>
      </c>
      <c r="K62" s="169">
        <f t="shared" si="0"/>
        <v>48.26451953064597</v>
      </c>
    </row>
    <row r="63" spans="1:11" x14ac:dyDescent="0.25">
      <c r="A63" s="205" t="s">
        <v>360</v>
      </c>
      <c r="B63" s="206" t="s">
        <v>361</v>
      </c>
      <c r="C63" s="207"/>
      <c r="D63" s="208" t="s">
        <v>362</v>
      </c>
      <c r="E63" s="142"/>
      <c r="F63" s="142">
        <f t="shared" ref="F63:H63" si="8">F64</f>
        <v>435900</v>
      </c>
      <c r="G63" s="142">
        <f t="shared" si="8"/>
        <v>114000</v>
      </c>
      <c r="H63" s="142">
        <f t="shared" si="8"/>
        <v>95929.94</v>
      </c>
      <c r="I63" s="164">
        <f t="shared" ref="I63:I64" si="9">H63/F63*100</f>
        <v>22.007327368662537</v>
      </c>
      <c r="J63" s="164">
        <f t="shared" ref="J63:J64" si="10">H63/G63*100</f>
        <v>84.149070175438595</v>
      </c>
      <c r="K63" s="164"/>
    </row>
    <row r="64" spans="1:11" ht="25.5" x14ac:dyDescent="0.25">
      <c r="A64" s="209" t="s">
        <v>363</v>
      </c>
      <c r="B64" s="207" t="s">
        <v>364</v>
      </c>
      <c r="C64" s="207" t="s">
        <v>232</v>
      </c>
      <c r="D64" s="210" t="s">
        <v>365</v>
      </c>
      <c r="E64" s="140"/>
      <c r="F64" s="140">
        <v>435900</v>
      </c>
      <c r="G64" s="140">
        <v>114000</v>
      </c>
      <c r="H64" s="146">
        <v>95929.94</v>
      </c>
      <c r="I64" s="169">
        <f t="shared" si="9"/>
        <v>22.007327368662537</v>
      </c>
      <c r="J64" s="169">
        <f t="shared" si="10"/>
        <v>84.149070175438595</v>
      </c>
      <c r="K64" s="169"/>
    </row>
    <row r="65" spans="1:11" ht="51" hidden="1" outlineLevel="1" x14ac:dyDescent="0.25">
      <c r="A65" s="127">
        <v>611181</v>
      </c>
      <c r="B65" s="33">
        <v>1181</v>
      </c>
      <c r="C65" s="33">
        <v>990</v>
      </c>
      <c r="D65" s="211" t="s">
        <v>328</v>
      </c>
      <c r="E65" s="140"/>
      <c r="F65" s="140"/>
      <c r="G65" s="140"/>
      <c r="H65" s="146"/>
      <c r="I65" s="169" t="e">
        <f>H65/F65*100</f>
        <v>#DIV/0!</v>
      </c>
      <c r="J65" s="169" t="e">
        <f>H65/G65*100</f>
        <v>#DIV/0!</v>
      </c>
      <c r="K65" s="169" t="e">
        <f t="shared" si="0"/>
        <v>#DIV/0!</v>
      </c>
    </row>
    <row r="66" spans="1:11" ht="57" hidden="1" customHeight="1" outlineLevel="1" x14ac:dyDescent="0.25">
      <c r="A66" s="127">
        <v>611182</v>
      </c>
      <c r="B66" s="33">
        <v>1182</v>
      </c>
      <c r="C66" s="33">
        <v>990</v>
      </c>
      <c r="D66" s="211" t="s">
        <v>329</v>
      </c>
      <c r="E66" s="140"/>
      <c r="F66" s="140"/>
      <c r="G66" s="140"/>
      <c r="H66" s="146"/>
      <c r="I66" s="169" t="e">
        <f>H66/F66*100</f>
        <v>#DIV/0!</v>
      </c>
      <c r="J66" s="169" t="e">
        <f>H66/G66*100</f>
        <v>#DIV/0!</v>
      </c>
      <c r="K66" s="169" t="e">
        <f t="shared" si="0"/>
        <v>#DIV/0!</v>
      </c>
    </row>
    <row r="67" spans="1:11" ht="47.25" collapsed="1" x14ac:dyDescent="0.25">
      <c r="A67" s="15" t="s">
        <v>236</v>
      </c>
      <c r="B67" s="16" t="s">
        <v>237</v>
      </c>
      <c r="C67" s="16" t="s">
        <v>232</v>
      </c>
      <c r="D67" s="17" t="s">
        <v>238</v>
      </c>
      <c r="E67" s="140">
        <v>26100</v>
      </c>
      <c r="F67" s="140">
        <v>142300</v>
      </c>
      <c r="G67" s="140">
        <v>35700</v>
      </c>
      <c r="H67" s="140">
        <v>35700</v>
      </c>
      <c r="I67" s="169">
        <f t="shared" si="1"/>
        <v>25.087842586085735</v>
      </c>
      <c r="J67" s="169">
        <f t="shared" si="2"/>
        <v>100</v>
      </c>
      <c r="K67" s="169">
        <f t="shared" si="0"/>
        <v>136.7816091954023</v>
      </c>
    </row>
    <row r="68" spans="1:11" ht="38.25" hidden="1" outlineLevel="1" x14ac:dyDescent="0.25">
      <c r="A68" s="205" t="s">
        <v>366</v>
      </c>
      <c r="B68" s="206" t="s">
        <v>367</v>
      </c>
      <c r="C68" s="206" t="s">
        <v>232</v>
      </c>
      <c r="D68" s="208" t="s">
        <v>368</v>
      </c>
      <c r="E68" s="140"/>
      <c r="F68" s="140"/>
      <c r="G68" s="140"/>
      <c r="H68" s="140"/>
      <c r="I68" s="169"/>
      <c r="J68" s="169"/>
      <c r="K68" s="169"/>
    </row>
    <row r="69" spans="1:11" collapsed="1" x14ac:dyDescent="0.25">
      <c r="A69" s="31" t="s">
        <v>239</v>
      </c>
      <c r="B69" s="32" t="s">
        <v>240</v>
      </c>
      <c r="C69" s="30"/>
      <c r="D69" s="68" t="s">
        <v>241</v>
      </c>
      <c r="E69" s="141">
        <f>E70+E71+E72+E73</f>
        <v>589533.23</v>
      </c>
      <c r="F69" s="141">
        <f>F70+F71+F72+F73</f>
        <v>3288300</v>
      </c>
      <c r="G69" s="141">
        <f>G70+G71+G72+G73</f>
        <v>844260</v>
      </c>
      <c r="H69" s="141">
        <f>H70+H71+H72+H73</f>
        <v>634259.14</v>
      </c>
      <c r="I69" s="176">
        <f t="shared" si="1"/>
        <v>19.288359942827601</v>
      </c>
      <c r="J69" s="176">
        <f t="shared" si="2"/>
        <v>75.126044109634478</v>
      </c>
      <c r="K69" s="164">
        <f t="shared" si="0"/>
        <v>107.58666479241552</v>
      </c>
    </row>
    <row r="70" spans="1:11" x14ac:dyDescent="0.25">
      <c r="A70" s="28" t="s">
        <v>242</v>
      </c>
      <c r="B70" s="33">
        <v>4030</v>
      </c>
      <c r="C70" s="29" t="s">
        <v>243</v>
      </c>
      <c r="D70" s="66" t="s">
        <v>244</v>
      </c>
      <c r="E70" s="140">
        <v>183194.64</v>
      </c>
      <c r="F70" s="140">
        <v>917900</v>
      </c>
      <c r="G70" s="140">
        <v>235960</v>
      </c>
      <c r="H70" s="140">
        <v>190735.77</v>
      </c>
      <c r="I70" s="169">
        <f t="shared" si="1"/>
        <v>20.779580564331628</v>
      </c>
      <c r="J70" s="169">
        <f t="shared" si="2"/>
        <v>80.833942193592137</v>
      </c>
      <c r="K70" s="169">
        <f t="shared" si="0"/>
        <v>104.11645777409207</v>
      </c>
    </row>
    <row r="71" spans="1:11" ht="31.5" x14ac:dyDescent="0.25">
      <c r="A71" s="28" t="s">
        <v>245</v>
      </c>
      <c r="B71" s="33">
        <v>4060</v>
      </c>
      <c r="C71" s="29" t="s">
        <v>246</v>
      </c>
      <c r="D71" s="66" t="s">
        <v>247</v>
      </c>
      <c r="E71" s="140">
        <v>406338.59</v>
      </c>
      <c r="F71" s="140">
        <v>2270400</v>
      </c>
      <c r="G71" s="140">
        <v>583300</v>
      </c>
      <c r="H71" s="140">
        <v>425323.37</v>
      </c>
      <c r="I71" s="169">
        <f t="shared" si="1"/>
        <v>18.733411293164203</v>
      </c>
      <c r="J71" s="169">
        <f t="shared" si="2"/>
        <v>72.916744385393457</v>
      </c>
      <c r="K71" s="169">
        <f t="shared" si="0"/>
        <v>104.67215776872187</v>
      </c>
    </row>
    <row r="72" spans="1:11" ht="31.5" hidden="1" outlineLevel="1" x14ac:dyDescent="0.25">
      <c r="A72" s="28" t="s">
        <v>248</v>
      </c>
      <c r="B72" s="33">
        <v>4081</v>
      </c>
      <c r="C72" s="29" t="s">
        <v>249</v>
      </c>
      <c r="D72" s="66" t="s">
        <v>250</v>
      </c>
      <c r="E72" s="140"/>
      <c r="F72" s="140"/>
      <c r="G72" s="140"/>
      <c r="H72" s="140"/>
      <c r="I72" s="169" t="e">
        <f t="shared" si="1"/>
        <v>#DIV/0!</v>
      </c>
      <c r="J72" s="169" t="e">
        <f t="shared" si="2"/>
        <v>#DIV/0!</v>
      </c>
      <c r="K72" s="169" t="e">
        <f t="shared" si="0"/>
        <v>#DIV/0!</v>
      </c>
    </row>
    <row r="73" spans="1:11" collapsed="1" x14ac:dyDescent="0.25">
      <c r="A73" s="28" t="s">
        <v>251</v>
      </c>
      <c r="B73" s="33">
        <v>4082</v>
      </c>
      <c r="C73" s="29" t="s">
        <v>249</v>
      </c>
      <c r="D73" s="66" t="s">
        <v>252</v>
      </c>
      <c r="E73" s="140"/>
      <c r="F73" s="140">
        <v>100000</v>
      </c>
      <c r="G73" s="140">
        <v>25000</v>
      </c>
      <c r="H73" s="140">
        <v>18200</v>
      </c>
      <c r="I73" s="169">
        <f t="shared" si="1"/>
        <v>18.2</v>
      </c>
      <c r="J73" s="169">
        <f t="shared" si="2"/>
        <v>72.8</v>
      </c>
      <c r="K73" s="169"/>
    </row>
    <row r="74" spans="1:11" x14ac:dyDescent="0.25">
      <c r="A74" s="34" t="s">
        <v>253</v>
      </c>
      <c r="B74" s="35">
        <v>5000</v>
      </c>
      <c r="C74" s="32"/>
      <c r="D74" s="69" t="s">
        <v>254</v>
      </c>
      <c r="E74" s="142"/>
      <c r="F74" s="142">
        <f>F75</f>
        <v>80000</v>
      </c>
      <c r="G74" s="142"/>
      <c r="H74" s="142"/>
      <c r="I74" s="164"/>
      <c r="J74" s="164"/>
      <c r="K74" s="164"/>
    </row>
    <row r="75" spans="1:11" ht="31.5" x14ac:dyDescent="0.25">
      <c r="A75" s="28" t="s">
        <v>255</v>
      </c>
      <c r="B75" s="33">
        <v>5011</v>
      </c>
      <c r="C75" s="29" t="s">
        <v>256</v>
      </c>
      <c r="D75" s="66" t="s">
        <v>257</v>
      </c>
      <c r="E75" s="140"/>
      <c r="F75" s="140">
        <v>80000</v>
      </c>
      <c r="G75" s="140"/>
      <c r="H75" s="140"/>
      <c r="I75" s="169"/>
      <c r="J75" s="169"/>
      <c r="K75" s="169"/>
    </row>
    <row r="76" spans="1:11" x14ac:dyDescent="0.25">
      <c r="A76" s="34" t="s">
        <v>258</v>
      </c>
      <c r="B76" s="36"/>
      <c r="C76" s="36"/>
      <c r="D76" s="70" t="s">
        <v>259</v>
      </c>
      <c r="E76" s="142">
        <f>E77</f>
        <v>438197.68</v>
      </c>
      <c r="F76" s="142">
        <f>F77</f>
        <v>2104800</v>
      </c>
      <c r="G76" s="142">
        <f>G77</f>
        <v>765626</v>
      </c>
      <c r="H76" s="142">
        <f>H77</f>
        <v>604238.6</v>
      </c>
      <c r="I76" s="164">
        <f t="shared" si="1"/>
        <v>28.707649182820223</v>
      </c>
      <c r="J76" s="164">
        <f t="shared" si="2"/>
        <v>78.920856919697087</v>
      </c>
      <c r="K76" s="164">
        <f t="shared" si="0"/>
        <v>137.89178436544893</v>
      </c>
    </row>
    <row r="77" spans="1:11" x14ac:dyDescent="0.25">
      <c r="A77" s="34" t="s">
        <v>260</v>
      </c>
      <c r="B77" s="36"/>
      <c r="C77" s="36"/>
      <c r="D77" s="70" t="s">
        <v>259</v>
      </c>
      <c r="E77" s="142">
        <f>E78+E81</f>
        <v>438197.68</v>
      </c>
      <c r="F77" s="142">
        <f>F78+F81</f>
        <v>2104800</v>
      </c>
      <c r="G77" s="142">
        <f>G78+G81</f>
        <v>765626</v>
      </c>
      <c r="H77" s="142">
        <f>H78+H81</f>
        <v>604238.6</v>
      </c>
      <c r="I77" s="164">
        <f t="shared" si="1"/>
        <v>28.707649182820223</v>
      </c>
      <c r="J77" s="164">
        <f t="shared" si="2"/>
        <v>78.920856919697087</v>
      </c>
      <c r="K77" s="164">
        <f t="shared" si="0"/>
        <v>137.89178436544893</v>
      </c>
    </row>
    <row r="78" spans="1:11" x14ac:dyDescent="0.25">
      <c r="A78" s="31" t="s">
        <v>261</v>
      </c>
      <c r="B78" s="32" t="s">
        <v>95</v>
      </c>
      <c r="C78" s="32"/>
      <c r="D78" s="71" t="s">
        <v>96</v>
      </c>
      <c r="E78" s="141">
        <f>E79</f>
        <v>256249.68</v>
      </c>
      <c r="F78" s="141">
        <f>F79</f>
        <v>1505600</v>
      </c>
      <c r="G78" s="141">
        <f>G79</f>
        <v>393426</v>
      </c>
      <c r="H78" s="141">
        <f>H79</f>
        <v>282038.59999999998</v>
      </c>
      <c r="I78" s="176">
        <f t="shared" si="1"/>
        <v>18.732638150903295</v>
      </c>
      <c r="J78" s="176">
        <f t="shared" si="2"/>
        <v>71.687839644558309</v>
      </c>
      <c r="K78" s="164">
        <f t="shared" ref="K78:K88" si="11">H78/E78*100</f>
        <v>110.06398134819133</v>
      </c>
    </row>
    <row r="79" spans="1:11" x14ac:dyDescent="0.25">
      <c r="A79" s="28" t="s">
        <v>262</v>
      </c>
      <c r="B79" s="29" t="s">
        <v>212</v>
      </c>
      <c r="C79" s="29" t="s">
        <v>99</v>
      </c>
      <c r="D79" s="66" t="s">
        <v>263</v>
      </c>
      <c r="E79" s="140">
        <v>256249.68</v>
      </c>
      <c r="F79" s="140">
        <v>1505600</v>
      </c>
      <c r="G79" s="140">
        <v>393426</v>
      </c>
      <c r="H79" s="140">
        <v>282038.59999999998</v>
      </c>
      <c r="I79" s="169">
        <f t="shared" si="1"/>
        <v>18.732638150903295</v>
      </c>
      <c r="J79" s="169">
        <f t="shared" si="2"/>
        <v>71.687839644558309</v>
      </c>
      <c r="K79" s="169">
        <f t="shared" si="11"/>
        <v>110.06398134819133</v>
      </c>
    </row>
    <row r="80" spans="1:11" hidden="1" outlineLevel="1" x14ac:dyDescent="0.25">
      <c r="A80" s="34" t="s">
        <v>264</v>
      </c>
      <c r="B80" s="30" t="s">
        <v>265</v>
      </c>
      <c r="C80" s="30" t="s">
        <v>103</v>
      </c>
      <c r="D80" s="72" t="s">
        <v>266</v>
      </c>
      <c r="E80" s="140"/>
      <c r="F80" s="140"/>
      <c r="G80" s="140"/>
      <c r="H80" s="140"/>
      <c r="I80" s="169" t="e">
        <f t="shared" si="1"/>
        <v>#DIV/0!</v>
      </c>
      <c r="J80" s="169" t="e">
        <f t="shared" si="2"/>
        <v>#DIV/0!</v>
      </c>
      <c r="K80" s="169" t="e">
        <f t="shared" si="11"/>
        <v>#DIV/0!</v>
      </c>
    </row>
    <row r="81" spans="1:11" collapsed="1" x14ac:dyDescent="0.25">
      <c r="A81" s="34" t="s">
        <v>267</v>
      </c>
      <c r="B81" s="30" t="s">
        <v>268</v>
      </c>
      <c r="C81" s="30"/>
      <c r="D81" s="67" t="s">
        <v>269</v>
      </c>
      <c r="E81" s="142">
        <f>E82+E83+E87</f>
        <v>181948</v>
      </c>
      <c r="F81" s="142">
        <f>F82+F83+F87</f>
        <v>599200</v>
      </c>
      <c r="G81" s="142">
        <f>G82+G83+G87</f>
        <v>372200</v>
      </c>
      <c r="H81" s="142">
        <f>H82+H83+H87</f>
        <v>322200</v>
      </c>
      <c r="I81" s="164">
        <f t="shared" si="1"/>
        <v>53.771695594125504</v>
      </c>
      <c r="J81" s="164">
        <f t="shared" si="2"/>
        <v>86.566362170875877</v>
      </c>
      <c r="K81" s="164">
        <f t="shared" si="11"/>
        <v>177.08356233649175</v>
      </c>
    </row>
    <row r="82" spans="1:11" hidden="1" outlineLevel="1" x14ac:dyDescent="0.25">
      <c r="A82" s="34" t="s">
        <v>270</v>
      </c>
      <c r="B82" s="39">
        <v>9150</v>
      </c>
      <c r="C82" s="38" t="s">
        <v>102</v>
      </c>
      <c r="D82" s="73" t="s">
        <v>271</v>
      </c>
      <c r="E82" s="140"/>
      <c r="F82" s="140"/>
      <c r="G82" s="140"/>
      <c r="H82" s="140"/>
      <c r="I82" s="164" t="e">
        <f t="shared" si="1"/>
        <v>#DIV/0!</v>
      </c>
      <c r="J82" s="164" t="e">
        <f t="shared" si="2"/>
        <v>#DIV/0!</v>
      </c>
      <c r="K82" s="169" t="e">
        <f t="shared" si="11"/>
        <v>#DIV/0!</v>
      </c>
    </row>
    <row r="83" spans="1:11" ht="47.25" collapsed="1" x14ac:dyDescent="0.25">
      <c r="A83" s="37" t="s">
        <v>272</v>
      </c>
      <c r="B83" s="39">
        <v>9700</v>
      </c>
      <c r="C83" s="38"/>
      <c r="D83" s="67" t="s">
        <v>273</v>
      </c>
      <c r="E83" s="142">
        <f>E84+E85+E86</f>
        <v>42948</v>
      </c>
      <c r="F83" s="142">
        <f>F84+F85+F86</f>
        <v>282200</v>
      </c>
      <c r="G83" s="142">
        <f>G84+G85+G86</f>
        <v>117200</v>
      </c>
      <c r="H83" s="142">
        <f>H84+H85+H86</f>
        <v>67200</v>
      </c>
      <c r="I83" s="164">
        <f t="shared" si="1"/>
        <v>23.81289865343728</v>
      </c>
      <c r="J83" s="164">
        <f t="shared" si="2"/>
        <v>57.337883959044369</v>
      </c>
      <c r="K83" s="164">
        <f t="shared" si="11"/>
        <v>156.46828723107012</v>
      </c>
    </row>
    <row r="84" spans="1:11" ht="47.25" hidden="1" outlineLevel="1" x14ac:dyDescent="0.25">
      <c r="A84" s="28" t="s">
        <v>274</v>
      </c>
      <c r="B84" s="40">
        <v>9710</v>
      </c>
      <c r="C84" s="41" t="s">
        <v>102</v>
      </c>
      <c r="D84" s="74" t="s">
        <v>275</v>
      </c>
      <c r="E84" s="140"/>
      <c r="F84" s="140"/>
      <c r="G84" s="140"/>
      <c r="H84" s="140"/>
      <c r="I84" s="169" t="e">
        <f>H84/F84*100</f>
        <v>#DIV/0!</v>
      </c>
      <c r="J84" s="169" t="e">
        <f>H84/G84*100</f>
        <v>#DIV/0!</v>
      </c>
      <c r="K84" s="169" t="e">
        <f t="shared" si="11"/>
        <v>#DIV/0!</v>
      </c>
    </row>
    <row r="85" spans="1:11" ht="31.5" hidden="1" outlineLevel="1" x14ac:dyDescent="0.25">
      <c r="A85" s="28" t="s">
        <v>276</v>
      </c>
      <c r="B85" s="40">
        <v>9750</v>
      </c>
      <c r="C85" s="41" t="s">
        <v>102</v>
      </c>
      <c r="D85" s="74" t="s">
        <v>277</v>
      </c>
      <c r="E85" s="140"/>
      <c r="F85" s="140"/>
      <c r="G85" s="140"/>
      <c r="H85" s="140"/>
      <c r="I85" s="169" t="e">
        <f>H85/F85*100</f>
        <v>#DIV/0!</v>
      </c>
      <c r="J85" s="169" t="e">
        <f>H85/G85*100</f>
        <v>#DIV/0!</v>
      </c>
      <c r="K85" s="169" t="e">
        <f t="shared" si="11"/>
        <v>#DIV/0!</v>
      </c>
    </row>
    <row r="86" spans="1:11" collapsed="1" x14ac:dyDescent="0.25">
      <c r="A86" s="28" t="s">
        <v>278</v>
      </c>
      <c r="B86" s="40">
        <v>9770</v>
      </c>
      <c r="C86" s="41" t="s">
        <v>102</v>
      </c>
      <c r="D86" s="74" t="s">
        <v>80</v>
      </c>
      <c r="E86" s="140">
        <v>42948</v>
      </c>
      <c r="F86" s="140">
        <v>282200</v>
      </c>
      <c r="G86" s="140">
        <v>117200</v>
      </c>
      <c r="H86" s="140">
        <v>67200</v>
      </c>
      <c r="I86" s="169">
        <f>H86/F86*100</f>
        <v>23.81289865343728</v>
      </c>
      <c r="J86" s="169">
        <f>H86/G86*100</f>
        <v>57.337883959044369</v>
      </c>
      <c r="K86" s="169">
        <f t="shared" si="11"/>
        <v>156.46828723107012</v>
      </c>
    </row>
    <row r="87" spans="1:11" ht="47.25" x14ac:dyDescent="0.25">
      <c r="A87" s="42" t="s">
        <v>279</v>
      </c>
      <c r="B87" s="43">
        <v>9800</v>
      </c>
      <c r="C87" s="44" t="s">
        <v>102</v>
      </c>
      <c r="D87" s="75" t="s">
        <v>280</v>
      </c>
      <c r="E87" s="142">
        <v>139000</v>
      </c>
      <c r="F87" s="142">
        <v>317000</v>
      </c>
      <c r="G87" s="142">
        <v>255000</v>
      </c>
      <c r="H87" s="142">
        <v>255000</v>
      </c>
      <c r="I87" s="164">
        <f>H87/F87*100</f>
        <v>80.441640378548897</v>
      </c>
      <c r="J87" s="164">
        <f>H87/G87*100</f>
        <v>100</v>
      </c>
      <c r="K87" s="164">
        <f t="shared" si="11"/>
        <v>183.45323741007192</v>
      </c>
    </row>
    <row r="88" spans="1:11" x14ac:dyDescent="0.25">
      <c r="A88" s="45"/>
      <c r="B88" s="46"/>
      <c r="C88" s="46"/>
      <c r="D88" s="70" t="s">
        <v>281</v>
      </c>
      <c r="E88" s="142">
        <f>E6+E50+E76</f>
        <v>17106637.889999997</v>
      </c>
      <c r="F88" s="142">
        <f>F6+F50+F76</f>
        <v>76422991</v>
      </c>
      <c r="G88" s="142">
        <f>G6+G50+G76</f>
        <v>26045103</v>
      </c>
      <c r="H88" s="143">
        <f>H6+H50+H76+1</f>
        <v>15151166.699999999</v>
      </c>
      <c r="I88" s="164">
        <f>H88/F88*100</f>
        <v>19.825403980851782</v>
      </c>
      <c r="J88" s="164">
        <f>H88/G88*100</f>
        <v>58.17280392402364</v>
      </c>
      <c r="K88" s="164">
        <f t="shared" si="11"/>
        <v>88.568933284411756</v>
      </c>
    </row>
    <row r="90" spans="1:11" x14ac:dyDescent="0.25">
      <c r="F90" s="155"/>
      <c r="G90" s="155"/>
      <c r="H90" s="155"/>
    </row>
  </sheetData>
  <mergeCells count="11">
    <mergeCell ref="F3:F4"/>
    <mergeCell ref="E3:E4"/>
    <mergeCell ref="A1:D1"/>
    <mergeCell ref="D3:D4"/>
    <mergeCell ref="A3:A4"/>
    <mergeCell ref="B3:B4"/>
    <mergeCell ref="K3:K4"/>
    <mergeCell ref="G3:G4"/>
    <mergeCell ref="H3:H4"/>
    <mergeCell ref="I3:I4"/>
    <mergeCell ref="J3:J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B11" workbookViewId="0">
      <selection activeCell="H17" sqref="H17"/>
    </sheetView>
  </sheetViews>
  <sheetFormatPr defaultRowHeight="12.75" outlineLevelRow="1" outlineLevelCol="1" x14ac:dyDescent="0.2"/>
  <cols>
    <col min="1" max="1" width="16.83203125" hidden="1" customWidth="1" outlineLevel="1"/>
    <col min="2" max="2" width="18.1640625" customWidth="1" collapsed="1"/>
    <col min="3" max="3" width="15.83203125" hidden="1" customWidth="1" outlineLevel="1"/>
    <col min="4" max="4" width="70.1640625" customWidth="1" collapsed="1"/>
    <col min="5" max="5" width="21.6640625" customWidth="1"/>
    <col min="6" max="6" width="27.1640625" customWidth="1"/>
    <col min="7" max="7" width="24.6640625" customWidth="1"/>
    <col min="8" max="8" width="19.6640625" customWidth="1"/>
    <col min="9" max="9" width="18" customWidth="1"/>
  </cols>
  <sheetData>
    <row r="1" spans="1:9" ht="15.75" x14ac:dyDescent="0.25">
      <c r="D1" s="106" t="s">
        <v>299</v>
      </c>
      <c r="E1" s="106"/>
    </row>
    <row r="3" spans="1:9" ht="57" customHeight="1" x14ac:dyDescent="0.2">
      <c r="A3" s="243" t="s">
        <v>285</v>
      </c>
      <c r="B3" s="243" t="s">
        <v>284</v>
      </c>
      <c r="C3" s="243" t="s">
        <v>283</v>
      </c>
      <c r="D3" s="243" t="s">
        <v>282</v>
      </c>
      <c r="E3" s="231" t="s">
        <v>376</v>
      </c>
      <c r="F3" s="231" t="s">
        <v>377</v>
      </c>
      <c r="G3" s="231" t="s">
        <v>379</v>
      </c>
      <c r="H3" s="231" t="s">
        <v>380</v>
      </c>
      <c r="I3" s="238" t="s">
        <v>382</v>
      </c>
    </row>
    <row r="4" spans="1:9" ht="51.75" customHeight="1" x14ac:dyDescent="0.2">
      <c r="A4" s="244"/>
      <c r="B4" s="244"/>
      <c r="C4" s="244"/>
      <c r="D4" s="244"/>
      <c r="E4" s="231"/>
      <c r="F4" s="231"/>
      <c r="G4" s="231"/>
      <c r="H4" s="231"/>
      <c r="I4" s="238"/>
    </row>
    <row r="5" spans="1:9" ht="14.25" customHeight="1" x14ac:dyDescent="0.25">
      <c r="A5" s="76" t="s">
        <v>90</v>
      </c>
      <c r="B5" s="77"/>
      <c r="C5" s="77"/>
      <c r="D5" s="78" t="s">
        <v>91</v>
      </c>
      <c r="E5" s="96"/>
      <c r="F5" s="96">
        <f>F6</f>
        <v>4313460.38</v>
      </c>
      <c r="G5" s="37">
        <f>G6</f>
        <v>4002004.38</v>
      </c>
      <c r="H5" s="7">
        <f t="shared" ref="H5:H31" si="0">G5/F5*100</f>
        <v>92.779439879774671</v>
      </c>
      <c r="I5" s="7"/>
    </row>
    <row r="6" spans="1:9" ht="15.75" x14ac:dyDescent="0.25">
      <c r="A6" s="79" t="s">
        <v>92</v>
      </c>
      <c r="B6" s="80"/>
      <c r="C6" s="80"/>
      <c r="D6" s="81" t="s">
        <v>93</v>
      </c>
      <c r="E6" s="96"/>
      <c r="F6" s="96">
        <f>F7+F9+F11+F13+F17+F20+F24</f>
        <v>4313460.38</v>
      </c>
      <c r="G6" s="96">
        <f>G7+G9+G11+G13+G17+G20+G24</f>
        <v>4002004.38</v>
      </c>
      <c r="H6" s="7">
        <f t="shared" si="0"/>
        <v>92.779439879774671</v>
      </c>
      <c r="I6" s="7"/>
    </row>
    <row r="7" spans="1:9" ht="15.75" hidden="1" outlineLevel="1" x14ac:dyDescent="0.25">
      <c r="A7" s="79" t="s">
        <v>94</v>
      </c>
      <c r="B7" s="80" t="s">
        <v>95</v>
      </c>
      <c r="C7" s="80"/>
      <c r="D7" s="82" t="s">
        <v>96</v>
      </c>
      <c r="E7" s="130"/>
      <c r="F7" s="130">
        <f>F8</f>
        <v>0</v>
      </c>
      <c r="G7" s="150">
        <f>G8</f>
        <v>0</v>
      </c>
      <c r="H7" s="4" t="e">
        <f t="shared" si="0"/>
        <v>#DIV/0!</v>
      </c>
      <c r="I7" s="7"/>
    </row>
    <row r="8" spans="1:9" ht="73.5" hidden="1" customHeight="1" outlineLevel="1" x14ac:dyDescent="0.25">
      <c r="A8" s="83" t="s">
        <v>97</v>
      </c>
      <c r="B8" s="84" t="s">
        <v>98</v>
      </c>
      <c r="C8" s="84" t="s">
        <v>99</v>
      </c>
      <c r="D8" s="85" t="s">
        <v>100</v>
      </c>
      <c r="E8" s="99"/>
      <c r="F8" s="99"/>
      <c r="G8" s="99"/>
      <c r="H8" s="105" t="e">
        <f t="shared" si="0"/>
        <v>#DIV/0!</v>
      </c>
      <c r="I8" s="6"/>
    </row>
    <row r="9" spans="1:9" ht="15.75" hidden="1" outlineLevel="1" x14ac:dyDescent="0.25">
      <c r="A9" s="13" t="s">
        <v>105</v>
      </c>
      <c r="B9" s="14" t="s">
        <v>106</v>
      </c>
      <c r="C9" s="14"/>
      <c r="D9" s="49" t="s">
        <v>107</v>
      </c>
      <c r="E9" s="34"/>
      <c r="F9" s="34">
        <f>F10</f>
        <v>0</v>
      </c>
      <c r="G9" s="34">
        <f>G10</f>
        <v>0</v>
      </c>
      <c r="H9" s="3" t="e">
        <f t="shared" si="0"/>
        <v>#DIV/0!</v>
      </c>
      <c r="I9" s="7"/>
    </row>
    <row r="10" spans="1:9" ht="47.25" hidden="1" outlineLevel="1" x14ac:dyDescent="0.25">
      <c r="A10" s="15" t="s">
        <v>108</v>
      </c>
      <c r="B10" s="16" t="s">
        <v>109</v>
      </c>
      <c r="C10" s="16" t="s">
        <v>110</v>
      </c>
      <c r="D10" s="50" t="s">
        <v>111</v>
      </c>
      <c r="E10" s="99"/>
      <c r="F10" s="99"/>
      <c r="G10" s="99"/>
      <c r="H10" s="105" t="e">
        <f t="shared" si="0"/>
        <v>#DIV/0!</v>
      </c>
      <c r="I10" s="6"/>
    </row>
    <row r="11" spans="1:9" ht="15.75" collapsed="1" x14ac:dyDescent="0.25">
      <c r="A11" s="13" t="s">
        <v>168</v>
      </c>
      <c r="B11" s="24">
        <v>6000</v>
      </c>
      <c r="C11" s="14"/>
      <c r="D11" s="60" t="s">
        <v>169</v>
      </c>
      <c r="E11" s="34"/>
      <c r="F11" s="34">
        <f t="shared" ref="F11:G11" si="1">F12</f>
        <v>4026426</v>
      </c>
      <c r="G11" s="34">
        <f t="shared" si="1"/>
        <v>3806400</v>
      </c>
      <c r="H11" s="7">
        <f>G11/F11*100</f>
        <v>94.535451539404932</v>
      </c>
      <c r="I11" s="7"/>
    </row>
    <row r="12" spans="1:9" ht="15.75" x14ac:dyDescent="0.25">
      <c r="A12" s="15" t="s">
        <v>170</v>
      </c>
      <c r="B12" s="21">
        <v>6030</v>
      </c>
      <c r="C12" s="16" t="s">
        <v>171</v>
      </c>
      <c r="D12" s="61" t="s">
        <v>172</v>
      </c>
      <c r="E12" s="99"/>
      <c r="F12" s="99">
        <v>4026426</v>
      </c>
      <c r="G12" s="99">
        <v>3806400</v>
      </c>
      <c r="H12" s="135">
        <f>G12/F12*100</f>
        <v>94.535451539404932</v>
      </c>
      <c r="I12" s="6"/>
    </row>
    <row r="13" spans="1:9" ht="15.75" hidden="1" outlineLevel="1" x14ac:dyDescent="0.25">
      <c r="A13" s="13" t="s">
        <v>173</v>
      </c>
      <c r="B13" s="11" t="s">
        <v>174</v>
      </c>
      <c r="C13" s="11"/>
      <c r="D13" s="60" t="s">
        <v>175</v>
      </c>
      <c r="E13" s="34"/>
      <c r="F13" s="34">
        <f>F15</f>
        <v>0</v>
      </c>
      <c r="G13" s="34">
        <f>G15</f>
        <v>0</v>
      </c>
      <c r="H13" s="3" t="e">
        <f>G13/F13*100</f>
        <v>#DIV/0!</v>
      </c>
      <c r="I13" s="7"/>
    </row>
    <row r="14" spans="1:9" ht="47.25" hidden="1" outlineLevel="1" x14ac:dyDescent="0.25">
      <c r="A14" s="13" t="s">
        <v>343</v>
      </c>
      <c r="B14" s="24">
        <v>7363</v>
      </c>
      <c r="C14" s="14" t="s">
        <v>345</v>
      </c>
      <c r="D14" s="49" t="s">
        <v>373</v>
      </c>
      <c r="E14" s="34"/>
      <c r="F14" s="34"/>
      <c r="G14" s="34"/>
      <c r="H14" s="3"/>
      <c r="I14" s="7"/>
    </row>
    <row r="15" spans="1:9" ht="31.5" hidden="1" outlineLevel="1" x14ac:dyDescent="0.25">
      <c r="A15" s="13" t="s">
        <v>181</v>
      </c>
      <c r="B15" s="24">
        <v>7400</v>
      </c>
      <c r="C15" s="14"/>
      <c r="D15" s="49" t="s">
        <v>182</v>
      </c>
      <c r="E15" s="31"/>
      <c r="F15" s="31">
        <f t="shared" ref="F15:G15" si="2">F16</f>
        <v>0</v>
      </c>
      <c r="G15" s="31">
        <f t="shared" si="2"/>
        <v>0</v>
      </c>
      <c r="H15" s="4" t="e">
        <f>G15/F15*100</f>
        <v>#DIV/0!</v>
      </c>
      <c r="I15" s="8"/>
    </row>
    <row r="16" spans="1:9" ht="31.5" hidden="1" outlineLevel="1" x14ac:dyDescent="0.25">
      <c r="A16" s="15" t="s">
        <v>186</v>
      </c>
      <c r="B16" s="21">
        <v>7461</v>
      </c>
      <c r="C16" s="16" t="s">
        <v>184</v>
      </c>
      <c r="D16" s="61" t="s">
        <v>187</v>
      </c>
      <c r="E16" s="99"/>
      <c r="F16" s="99"/>
      <c r="G16" s="99"/>
      <c r="H16" s="105" t="e">
        <f>G16/F16*100</f>
        <v>#DIV/0!</v>
      </c>
      <c r="I16" s="6"/>
    </row>
    <row r="17" spans="1:9" ht="15.75" collapsed="1" x14ac:dyDescent="0.25">
      <c r="A17" s="79" t="s">
        <v>188</v>
      </c>
      <c r="B17" s="76" t="s">
        <v>189</v>
      </c>
      <c r="C17" s="76"/>
      <c r="D17" s="86" t="s">
        <v>190</v>
      </c>
      <c r="E17" s="96"/>
      <c r="F17" s="96">
        <f>+F18</f>
        <v>43430</v>
      </c>
      <c r="G17" s="37"/>
      <c r="H17" s="7"/>
      <c r="I17" s="7"/>
    </row>
    <row r="18" spans="1:9" ht="15.75" x14ac:dyDescent="0.25">
      <c r="A18" s="79" t="s">
        <v>201</v>
      </c>
      <c r="B18" s="80" t="s">
        <v>202</v>
      </c>
      <c r="C18" s="80"/>
      <c r="D18" s="87" t="s">
        <v>203</v>
      </c>
      <c r="E18" s="130"/>
      <c r="F18" s="130">
        <f>F19</f>
        <v>43430</v>
      </c>
      <c r="G18" s="130"/>
      <c r="H18" s="8"/>
      <c r="I18" s="7"/>
    </row>
    <row r="19" spans="1:9" ht="15.75" x14ac:dyDescent="0.25">
      <c r="A19" s="83" t="s">
        <v>204</v>
      </c>
      <c r="B19" s="84" t="s">
        <v>205</v>
      </c>
      <c r="C19" s="84" t="s">
        <v>206</v>
      </c>
      <c r="D19" s="88" t="s">
        <v>207</v>
      </c>
      <c r="E19" s="99"/>
      <c r="F19" s="99">
        <v>43430</v>
      </c>
      <c r="G19" s="149"/>
      <c r="H19" s="135"/>
      <c r="I19" s="6"/>
    </row>
    <row r="20" spans="1:9" ht="15.75" x14ac:dyDescent="0.25">
      <c r="A20" s="89" t="s">
        <v>116</v>
      </c>
      <c r="B20" s="90" t="s">
        <v>117</v>
      </c>
      <c r="C20" s="91"/>
      <c r="D20" s="92" t="s">
        <v>118</v>
      </c>
      <c r="E20" s="94"/>
      <c r="F20" s="94">
        <f t="shared" ref="F20:G20" si="3">F21+F22+F23</f>
        <v>243604.38</v>
      </c>
      <c r="G20" s="94">
        <f t="shared" si="3"/>
        <v>195604.38</v>
      </c>
      <c r="H20" s="7">
        <f t="shared" si="0"/>
        <v>80.295920787631161</v>
      </c>
      <c r="I20" s="7"/>
    </row>
    <row r="21" spans="1:9" ht="15.75" x14ac:dyDescent="0.25">
      <c r="A21" s="25" t="s">
        <v>158</v>
      </c>
      <c r="B21" s="27" t="s">
        <v>159</v>
      </c>
      <c r="C21" s="27" t="s">
        <v>160</v>
      </c>
      <c r="D21" s="65" t="s">
        <v>161</v>
      </c>
      <c r="E21" s="99"/>
      <c r="F21" s="99">
        <v>6892.51</v>
      </c>
      <c r="G21" s="149">
        <v>6892.51</v>
      </c>
      <c r="H21" s="105">
        <f t="shared" si="0"/>
        <v>100</v>
      </c>
      <c r="I21" s="6"/>
    </row>
    <row r="22" spans="1:9" ht="31.5" hidden="1" outlineLevel="1" x14ac:dyDescent="0.25">
      <c r="A22" s="25" t="s">
        <v>162</v>
      </c>
      <c r="B22" s="27" t="s">
        <v>163</v>
      </c>
      <c r="C22" s="27" t="s">
        <v>164</v>
      </c>
      <c r="D22" s="65" t="s">
        <v>342</v>
      </c>
      <c r="E22" s="99"/>
      <c r="F22" s="99"/>
      <c r="G22" s="149"/>
      <c r="H22" s="135" t="e">
        <f>G22/F22*100</f>
        <v>#DIV/0!</v>
      </c>
      <c r="I22" s="6" t="e">
        <f t="shared" ref="I22:I41" si="4">G22/E22*100</f>
        <v>#DIV/0!</v>
      </c>
    </row>
    <row r="23" spans="1:9" ht="31.5" collapsed="1" x14ac:dyDescent="0.25">
      <c r="A23" s="13" t="s">
        <v>162</v>
      </c>
      <c r="B23" s="14" t="s">
        <v>163</v>
      </c>
      <c r="C23" s="14" t="s">
        <v>164</v>
      </c>
      <c r="D23" s="57" t="s">
        <v>165</v>
      </c>
      <c r="E23" s="99"/>
      <c r="F23" s="34">
        <v>236711.87</v>
      </c>
      <c r="G23" s="34">
        <v>188711.87</v>
      </c>
      <c r="H23" s="7">
        <f>G23/F23*100</f>
        <v>79.722182922216788</v>
      </c>
      <c r="I23" s="7"/>
    </row>
    <row r="24" spans="1:9" ht="47.25" hidden="1" outlineLevel="1" x14ac:dyDescent="0.25">
      <c r="A24" s="18" t="s">
        <v>343</v>
      </c>
      <c r="B24" s="11" t="s">
        <v>344</v>
      </c>
      <c r="C24" s="11" t="s">
        <v>345</v>
      </c>
      <c r="D24" s="64" t="s">
        <v>346</v>
      </c>
      <c r="E24" s="34"/>
      <c r="F24" s="34"/>
      <c r="G24" s="34"/>
      <c r="H24" s="7" t="e">
        <f t="shared" si="0"/>
        <v>#DIV/0!</v>
      </c>
      <c r="I24" s="7" t="e">
        <f t="shared" si="4"/>
        <v>#DIV/0!</v>
      </c>
    </row>
    <row r="25" spans="1:9" ht="31.5" collapsed="1" x14ac:dyDescent="0.25">
      <c r="A25" s="89" t="s">
        <v>208</v>
      </c>
      <c r="B25" s="84"/>
      <c r="C25" s="84"/>
      <c r="D25" s="93" t="s">
        <v>209</v>
      </c>
      <c r="E25" s="96"/>
      <c r="F25" s="96">
        <f t="shared" ref="F25" si="5">F26+F32+F34+F35</f>
        <v>69000</v>
      </c>
      <c r="G25" s="96"/>
      <c r="H25" s="135"/>
      <c r="I25" s="6"/>
    </row>
    <row r="26" spans="1:9" ht="15.75" x14ac:dyDescent="0.25">
      <c r="A26" s="79" t="s">
        <v>214</v>
      </c>
      <c r="B26" s="80" t="s">
        <v>215</v>
      </c>
      <c r="C26" s="80"/>
      <c r="D26" s="82" t="s">
        <v>216</v>
      </c>
      <c r="E26" s="130"/>
      <c r="F26" s="130">
        <f t="shared" ref="F26" si="6">F27+F28+F29+F31+F30</f>
        <v>69000</v>
      </c>
      <c r="G26" s="130"/>
      <c r="H26" s="135"/>
      <c r="I26" s="6"/>
    </row>
    <row r="27" spans="1:9" ht="15.75" hidden="1" outlineLevel="1" x14ac:dyDescent="0.25">
      <c r="A27" s="15" t="s">
        <v>217</v>
      </c>
      <c r="B27" s="16" t="s">
        <v>153</v>
      </c>
      <c r="C27" s="16" t="s">
        <v>218</v>
      </c>
      <c r="D27" s="132" t="s">
        <v>219</v>
      </c>
      <c r="E27" s="28"/>
      <c r="F27" s="28"/>
      <c r="G27" s="147"/>
      <c r="H27" s="105" t="e">
        <f t="shared" si="0"/>
        <v>#DIV/0!</v>
      </c>
      <c r="I27" s="6" t="e">
        <f t="shared" si="4"/>
        <v>#DIV/0!</v>
      </c>
    </row>
    <row r="28" spans="1:9" ht="31.5" hidden="1" outlineLevel="1" x14ac:dyDescent="0.25">
      <c r="A28" s="15" t="s">
        <v>222</v>
      </c>
      <c r="B28" s="16" t="s">
        <v>223</v>
      </c>
      <c r="C28" s="16" t="s">
        <v>224</v>
      </c>
      <c r="D28" s="132" t="s">
        <v>225</v>
      </c>
      <c r="E28" s="28"/>
      <c r="F28" s="28"/>
      <c r="G28" s="147"/>
      <c r="H28" s="105" t="e">
        <f t="shared" si="0"/>
        <v>#DIV/0!</v>
      </c>
      <c r="I28" s="6" t="e">
        <f t="shared" si="4"/>
        <v>#DIV/0!</v>
      </c>
    </row>
    <row r="29" spans="1:9" ht="47.25" hidden="1" outlineLevel="1" x14ac:dyDescent="0.25">
      <c r="A29" s="15" t="s">
        <v>236</v>
      </c>
      <c r="B29" s="16" t="s">
        <v>237</v>
      </c>
      <c r="C29" s="16" t="s">
        <v>232</v>
      </c>
      <c r="D29" s="17" t="s">
        <v>238</v>
      </c>
      <c r="E29" s="133"/>
      <c r="F29" s="133"/>
      <c r="G29" s="133"/>
      <c r="H29" s="105" t="e">
        <f t="shared" si="0"/>
        <v>#DIV/0!</v>
      </c>
      <c r="I29" s="6" t="e">
        <f t="shared" si="4"/>
        <v>#DIV/0!</v>
      </c>
    </row>
    <row r="30" spans="1:9" ht="63" collapsed="1" x14ac:dyDescent="0.25">
      <c r="A30" s="215" t="s">
        <v>366</v>
      </c>
      <c r="B30" s="217" t="s">
        <v>367</v>
      </c>
      <c r="C30" s="217" t="s">
        <v>232</v>
      </c>
      <c r="D30" s="223" t="s">
        <v>368</v>
      </c>
      <c r="E30" s="133"/>
      <c r="F30" s="133">
        <v>69000</v>
      </c>
      <c r="G30" s="133"/>
      <c r="H30" s="105"/>
      <c r="I30" s="6"/>
    </row>
    <row r="31" spans="1:9" ht="15.75" hidden="1" outlineLevel="1" x14ac:dyDescent="0.25">
      <c r="A31" s="15" t="s">
        <v>320</v>
      </c>
      <c r="B31" s="16" t="s">
        <v>321</v>
      </c>
      <c r="C31" s="16" t="s">
        <v>322</v>
      </c>
      <c r="D31" s="17" t="s">
        <v>331</v>
      </c>
      <c r="E31" s="133"/>
      <c r="F31" s="133"/>
      <c r="G31" s="133"/>
      <c r="H31" s="105" t="e">
        <f t="shared" si="0"/>
        <v>#DIV/0!</v>
      </c>
      <c r="I31" s="6" t="e">
        <f t="shared" si="4"/>
        <v>#DIV/0!</v>
      </c>
    </row>
    <row r="32" spans="1:9" ht="15.75" hidden="1" outlineLevel="1" collapsed="1" x14ac:dyDescent="0.25">
      <c r="A32" s="31" t="s">
        <v>239</v>
      </c>
      <c r="B32" s="32" t="s">
        <v>240</v>
      </c>
      <c r="C32" s="30"/>
      <c r="D32" s="68" t="s">
        <v>241</v>
      </c>
      <c r="E32" s="133"/>
      <c r="F32" s="37">
        <f>F33</f>
        <v>0</v>
      </c>
      <c r="G32" s="37">
        <f>G33</f>
        <v>0</v>
      </c>
      <c r="H32" s="3" t="e">
        <f>G32/F32*100</f>
        <v>#DIV/0!</v>
      </c>
      <c r="I32" s="7" t="e">
        <f>G32/E32*100</f>
        <v>#DIV/0!</v>
      </c>
    </row>
    <row r="33" spans="1:9" ht="15.75" hidden="1" outlineLevel="1" x14ac:dyDescent="0.25">
      <c r="A33" s="28" t="s">
        <v>242</v>
      </c>
      <c r="B33" s="33">
        <v>4030</v>
      </c>
      <c r="C33" s="29" t="s">
        <v>243</v>
      </c>
      <c r="D33" s="66" t="s">
        <v>244</v>
      </c>
      <c r="E33" s="133"/>
      <c r="F33" s="133"/>
      <c r="G33" s="133"/>
      <c r="H33" s="105" t="e">
        <f>G33/F33*100</f>
        <v>#DIV/0!</v>
      </c>
      <c r="I33" s="6" t="e">
        <f>G33/E33*100</f>
        <v>#DIV/0!</v>
      </c>
    </row>
    <row r="34" spans="1:9" ht="15.75" hidden="1" outlineLevel="1" x14ac:dyDescent="0.2">
      <c r="A34" s="18" t="s">
        <v>320</v>
      </c>
      <c r="B34" s="11" t="s">
        <v>321</v>
      </c>
      <c r="C34" s="11" t="s">
        <v>322</v>
      </c>
      <c r="D34" s="64" t="s">
        <v>355</v>
      </c>
      <c r="E34" s="34"/>
      <c r="F34" s="34"/>
      <c r="G34" s="34"/>
      <c r="H34" s="136" t="e">
        <f>G34/F34*100</f>
        <v>#DIV/0!</v>
      </c>
      <c r="I34" s="136" t="e">
        <f t="shared" si="4"/>
        <v>#DIV/0!</v>
      </c>
    </row>
    <row r="35" spans="1:9" ht="47.25" hidden="1" outlineLevel="1" x14ac:dyDescent="0.2">
      <c r="A35" s="13" t="s">
        <v>374</v>
      </c>
      <c r="B35" s="24">
        <v>7363</v>
      </c>
      <c r="C35" s="14" t="s">
        <v>345</v>
      </c>
      <c r="D35" s="49" t="s">
        <v>373</v>
      </c>
      <c r="E35" s="34"/>
      <c r="F35" s="34"/>
      <c r="G35" s="34"/>
      <c r="H35" s="136"/>
      <c r="I35" s="136"/>
    </row>
    <row r="36" spans="1:9" ht="15.75" collapsed="1" x14ac:dyDescent="0.25">
      <c r="A36" s="94" t="s">
        <v>258</v>
      </c>
      <c r="B36" s="95"/>
      <c r="C36" s="95"/>
      <c r="D36" s="96" t="s">
        <v>259</v>
      </c>
      <c r="E36" s="96">
        <f>E37</f>
        <v>550000</v>
      </c>
      <c r="F36" s="96"/>
      <c r="G36" s="96"/>
      <c r="H36" s="7"/>
      <c r="I36" s="7"/>
    </row>
    <row r="37" spans="1:9" ht="15.75" x14ac:dyDescent="0.25">
      <c r="A37" s="94" t="s">
        <v>260</v>
      </c>
      <c r="B37" s="95"/>
      <c r="C37" s="95"/>
      <c r="D37" s="96" t="s">
        <v>259</v>
      </c>
      <c r="E37" s="96">
        <f>+E38</f>
        <v>550000</v>
      </c>
      <c r="F37" s="96"/>
      <c r="G37" s="96"/>
      <c r="H37" s="7"/>
      <c r="I37" s="7"/>
    </row>
    <row r="38" spans="1:9" ht="15.75" x14ac:dyDescent="0.25">
      <c r="A38" s="94" t="s">
        <v>267</v>
      </c>
      <c r="B38" s="97" t="s">
        <v>268</v>
      </c>
      <c r="C38" s="97"/>
      <c r="D38" s="98" t="s">
        <v>269</v>
      </c>
      <c r="E38" s="96">
        <f>E39+E40</f>
        <v>550000</v>
      </c>
      <c r="F38" s="96"/>
      <c r="G38" s="96"/>
      <c r="H38" s="7"/>
      <c r="I38" s="7"/>
    </row>
    <row r="39" spans="1:9" ht="15.75" hidden="1" outlineLevel="1" x14ac:dyDescent="0.25">
      <c r="A39" s="99" t="s">
        <v>278</v>
      </c>
      <c r="B39" s="100">
        <v>9770</v>
      </c>
      <c r="C39" s="101" t="s">
        <v>102</v>
      </c>
      <c r="D39" s="102" t="s">
        <v>80</v>
      </c>
      <c r="E39" s="99"/>
      <c r="F39" s="99"/>
      <c r="G39" s="149"/>
      <c r="H39" s="135"/>
      <c r="I39" s="6"/>
    </row>
    <row r="40" spans="1:9" ht="47.25" collapsed="1" x14ac:dyDescent="0.25">
      <c r="A40" s="42" t="s">
        <v>279</v>
      </c>
      <c r="B40" s="43">
        <v>9800</v>
      </c>
      <c r="C40" s="44" t="s">
        <v>102</v>
      </c>
      <c r="D40" s="75" t="s">
        <v>280</v>
      </c>
      <c r="E40" s="99">
        <v>550000</v>
      </c>
      <c r="F40" s="99"/>
      <c r="G40" s="99"/>
      <c r="H40" s="135"/>
      <c r="I40" s="6"/>
    </row>
    <row r="41" spans="1:9" ht="15.75" x14ac:dyDescent="0.25">
      <c r="A41" s="103"/>
      <c r="B41" s="104"/>
      <c r="C41" s="104"/>
      <c r="D41" s="96" t="s">
        <v>281</v>
      </c>
      <c r="E41" s="131">
        <f>E36+E25+E5</f>
        <v>550000</v>
      </c>
      <c r="F41" s="131">
        <f>F36+F25+F5</f>
        <v>4382460.38</v>
      </c>
      <c r="G41" s="34">
        <f>G36+G25+G5</f>
        <v>4002004.38</v>
      </c>
      <c r="H41" s="7">
        <f>G41/F41*100</f>
        <v>91.318666524944149</v>
      </c>
      <c r="I41" s="7">
        <f t="shared" si="4"/>
        <v>727.63715999999999</v>
      </c>
    </row>
    <row r="43" spans="1:9" x14ac:dyDescent="0.2">
      <c r="F43" s="117"/>
      <c r="G43" s="117"/>
    </row>
  </sheetData>
  <mergeCells count="9">
    <mergeCell ref="I3:I4"/>
    <mergeCell ref="G3:G4"/>
    <mergeCell ref="H3:H4"/>
    <mergeCell ref="A3:A4"/>
    <mergeCell ref="B3:B4"/>
    <mergeCell ref="C3:C4"/>
    <mergeCell ref="D3:D4"/>
    <mergeCell ref="F3:F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4"/>
  <sheetViews>
    <sheetView topLeftCell="A2" workbookViewId="0">
      <selection activeCell="E12" sqref="E12"/>
    </sheetView>
  </sheetViews>
  <sheetFormatPr defaultRowHeight="12.75" outlineLevelRow="1" x14ac:dyDescent="0.2"/>
  <cols>
    <col min="1" max="1" width="38.83203125" customWidth="1"/>
    <col min="2" max="2" width="20.33203125" customWidth="1"/>
    <col min="3" max="3" width="15.5" customWidth="1"/>
    <col min="4" max="4" width="17.33203125" customWidth="1"/>
    <col min="5" max="5" width="15.6640625" customWidth="1"/>
    <col min="6" max="6" width="17.1640625" customWidth="1"/>
    <col min="7" max="7" width="20" customWidth="1"/>
    <col min="8" max="8" width="17.33203125" customWidth="1"/>
    <col min="9" max="9" width="15.83203125" customWidth="1"/>
    <col min="10" max="10" width="16.5" customWidth="1"/>
  </cols>
  <sheetData>
    <row r="2" spans="1:10" ht="15.75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10" ht="15.75" x14ac:dyDescent="0.25">
      <c r="A3" s="245" t="s">
        <v>300</v>
      </c>
      <c r="B3" s="245"/>
      <c r="C3" s="245"/>
      <c r="D3" s="245"/>
      <c r="E3" s="245"/>
      <c r="F3" s="107"/>
      <c r="G3" s="107"/>
      <c r="H3" s="10"/>
      <c r="I3" s="10"/>
    </row>
    <row r="4" spans="1:10" ht="126" x14ac:dyDescent="0.25">
      <c r="A4" s="116" t="s">
        <v>301</v>
      </c>
      <c r="B4" s="116" t="s">
        <v>383</v>
      </c>
      <c r="C4" s="9" t="s">
        <v>384</v>
      </c>
      <c r="D4" s="9" t="s">
        <v>378</v>
      </c>
      <c r="E4" s="9" t="s">
        <v>385</v>
      </c>
      <c r="F4" s="9" t="s">
        <v>380</v>
      </c>
      <c r="G4" s="9" t="s">
        <v>381</v>
      </c>
      <c r="H4" s="115" t="s">
        <v>286</v>
      </c>
      <c r="I4" s="115" t="s">
        <v>287</v>
      </c>
      <c r="J4" s="139" t="s">
        <v>382</v>
      </c>
    </row>
    <row r="5" spans="1:10" ht="31.5" x14ac:dyDescent="0.25">
      <c r="A5" s="108" t="s">
        <v>288</v>
      </c>
      <c r="B5" s="147">
        <v>13462172.449999999</v>
      </c>
      <c r="C5" s="147">
        <v>57987310</v>
      </c>
      <c r="D5" s="147">
        <v>15333557</v>
      </c>
      <c r="E5" s="147">
        <v>11161285.039999999</v>
      </c>
      <c r="F5" s="110">
        <f>E5/C5*100</f>
        <v>19.247806183801249</v>
      </c>
      <c r="G5" s="110">
        <f>E5/D5*100</f>
        <v>72.789927607795107</v>
      </c>
      <c r="H5" s="109">
        <f>E5/E12*100</f>
        <v>73.666175423969165</v>
      </c>
      <c r="I5" s="109"/>
      <c r="J5" s="6">
        <f>E5/B5*100</f>
        <v>82.908498471953536</v>
      </c>
    </row>
    <row r="6" spans="1:10" ht="31.5" hidden="1" outlineLevel="1" x14ac:dyDescent="0.25">
      <c r="A6" s="108" t="s">
        <v>289</v>
      </c>
      <c r="B6" s="213"/>
      <c r="C6" s="213"/>
      <c r="D6" s="213"/>
      <c r="E6" s="213"/>
      <c r="F6" s="110" t="e">
        <f>E6/C6*100</f>
        <v>#DIV/0!</v>
      </c>
      <c r="G6" s="110" t="e">
        <f>E6/D6*100</f>
        <v>#DIV/0!</v>
      </c>
      <c r="H6" s="109" t="e">
        <f>E6/E13*100</f>
        <v>#DIV/0!</v>
      </c>
      <c r="I6" s="109"/>
      <c r="J6" s="6" t="e">
        <f t="shared" ref="J6:J12" si="0">E6/B6*100</f>
        <v>#DIV/0!</v>
      </c>
    </row>
    <row r="7" spans="1:10" ht="15.75" collapsed="1" x14ac:dyDescent="0.25">
      <c r="A7" s="108" t="s">
        <v>290</v>
      </c>
      <c r="B7" s="147">
        <v>169844.04</v>
      </c>
      <c r="C7" s="147">
        <v>764400</v>
      </c>
      <c r="D7" s="147">
        <v>251000</v>
      </c>
      <c r="E7" s="147"/>
      <c r="F7" s="110">
        <f t="shared" ref="F7:F12" si="1">E7/C7*100</f>
        <v>0</v>
      </c>
      <c r="G7" s="110">
        <f t="shared" ref="G7:G12" si="2">E7/D7*100</f>
        <v>0</v>
      </c>
      <c r="H7" s="109">
        <f>E7/E12*100</f>
        <v>0</v>
      </c>
      <c r="I7" s="109"/>
      <c r="J7" s="6">
        <f t="shared" si="0"/>
        <v>0</v>
      </c>
    </row>
    <row r="8" spans="1:10" ht="31.5" x14ac:dyDescent="0.25">
      <c r="A8" s="108" t="s">
        <v>291</v>
      </c>
      <c r="B8" s="147">
        <v>1143190.04</v>
      </c>
      <c r="C8" s="147">
        <v>5874200</v>
      </c>
      <c r="D8" s="147">
        <v>3570503</v>
      </c>
      <c r="E8" s="147">
        <v>789219.29</v>
      </c>
      <c r="F8" s="110">
        <f t="shared" si="1"/>
        <v>13.43534932416329</v>
      </c>
      <c r="G8" s="110">
        <f t="shared" si="2"/>
        <v>22.103868558575641</v>
      </c>
      <c r="H8" s="109">
        <f>E8/E12*100</f>
        <v>5.2089671087837752</v>
      </c>
      <c r="I8" s="109"/>
      <c r="J8" s="6">
        <f t="shared" si="0"/>
        <v>69.036578555215542</v>
      </c>
    </row>
    <row r="9" spans="1:10" ht="15.75" x14ac:dyDescent="0.25">
      <c r="A9" s="108" t="s">
        <v>292</v>
      </c>
      <c r="B9" s="147">
        <v>1526053.54</v>
      </c>
      <c r="C9" s="147">
        <v>3487970</v>
      </c>
      <c r="D9" s="147">
        <v>1892218</v>
      </c>
      <c r="E9" s="147">
        <v>1375645.94</v>
      </c>
      <c r="F9" s="110">
        <f t="shared" si="1"/>
        <v>39.439729699510032</v>
      </c>
      <c r="G9" s="110">
        <f t="shared" si="2"/>
        <v>72.700182537107239</v>
      </c>
      <c r="H9" s="109">
        <f>E9/E12*100</f>
        <v>9.0794720118814336</v>
      </c>
      <c r="I9" s="109"/>
      <c r="J9" s="6">
        <f t="shared" si="0"/>
        <v>90.144015523859011</v>
      </c>
    </row>
    <row r="10" spans="1:10" ht="15.75" x14ac:dyDescent="0.25">
      <c r="A10" s="108" t="s">
        <v>293</v>
      </c>
      <c r="B10" s="214">
        <v>100045.21</v>
      </c>
      <c r="C10" s="214">
        <v>1374600</v>
      </c>
      <c r="D10" s="214">
        <v>748360</v>
      </c>
      <c r="E10" s="214">
        <v>114442.31</v>
      </c>
      <c r="F10" s="110">
        <f t="shared" si="1"/>
        <v>8.3254990542703329</v>
      </c>
      <c r="G10" s="110">
        <f t="shared" si="2"/>
        <v>15.29241407878561</v>
      </c>
      <c r="H10" s="109">
        <f>E10/E12*100</f>
        <v>0.7553366170804523</v>
      </c>
      <c r="I10" s="109"/>
      <c r="J10" s="6">
        <f t="shared" si="0"/>
        <v>114.39059401244695</v>
      </c>
    </row>
    <row r="11" spans="1:10" ht="15.75" x14ac:dyDescent="0.25">
      <c r="A11" s="108" t="s">
        <v>294</v>
      </c>
      <c r="B11" s="147">
        <v>705332.61</v>
      </c>
      <c r="C11" s="147">
        <v>6934511</v>
      </c>
      <c r="D11" s="147">
        <v>4249465</v>
      </c>
      <c r="E11" s="147">
        <v>1710574.12</v>
      </c>
      <c r="F11" s="110">
        <f t="shared" si="1"/>
        <v>24.667552189332458</v>
      </c>
      <c r="G11" s="110">
        <f t="shared" si="2"/>
        <v>40.253870075409495</v>
      </c>
      <c r="H11" s="109">
        <f>E11/E12*100</f>
        <v>11.290048838285175</v>
      </c>
      <c r="I11" s="109"/>
      <c r="J11" s="6">
        <f t="shared" si="0"/>
        <v>242.52020901174552</v>
      </c>
    </row>
    <row r="12" spans="1:10" ht="15.75" x14ac:dyDescent="0.25">
      <c r="A12" s="126" t="s">
        <v>295</v>
      </c>
      <c r="B12" s="148">
        <f>SUM(B5:B11)</f>
        <v>17106637.889999997</v>
      </c>
      <c r="C12" s="148">
        <f>SUM(C5:C11)</f>
        <v>76422991</v>
      </c>
      <c r="D12" s="148">
        <f>SUM(D5:D11)</f>
        <v>26045103</v>
      </c>
      <c r="E12" s="148">
        <f>SUM(E5:E11)</f>
        <v>15151166.699999999</v>
      </c>
      <c r="F12" s="111">
        <f t="shared" si="1"/>
        <v>19.825403980851782</v>
      </c>
      <c r="G12" s="111">
        <f t="shared" si="2"/>
        <v>58.17280392402364</v>
      </c>
      <c r="H12" s="112"/>
      <c r="I12" s="112">
        <f>SUM(E5+E6+E7+E8+E9+E10-196404.21)/E12*100</f>
        <v>87.413653563721923</v>
      </c>
      <c r="J12" s="6">
        <f t="shared" si="0"/>
        <v>88.568933284411756</v>
      </c>
    </row>
    <row r="13" spans="1:10" ht="15.75" hidden="1" outlineLevel="1" x14ac:dyDescent="0.25">
      <c r="A13" s="113" t="s">
        <v>296</v>
      </c>
      <c r="B13" s="114">
        <f>B12-'Видатки загальний'!E88</f>
        <v>0</v>
      </c>
      <c r="C13" s="114">
        <f>C12-'Видатки загальний'!F88</f>
        <v>0</v>
      </c>
      <c r="D13" s="114">
        <f>D12-'Видатки загальний'!G88</f>
        <v>0</v>
      </c>
      <c r="E13" s="155">
        <f>E12-'Видатки загальний'!H88</f>
        <v>0</v>
      </c>
      <c r="F13" s="10"/>
      <c r="G13" s="10"/>
      <c r="H13" s="10"/>
      <c r="I13" s="10"/>
    </row>
    <row r="14" spans="1:10" ht="15.75" collapsed="1" x14ac:dyDescent="0.25">
      <c r="A14" s="10"/>
      <c r="B14" s="10"/>
      <c r="C14" s="114"/>
      <c r="D14" s="10"/>
      <c r="E14" s="10"/>
      <c r="F14" s="10"/>
      <c r="G14" s="10"/>
      <c r="H14" s="10"/>
      <c r="I14" s="10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32B2-B0AE-4660-84CD-EB658A63F37D}">
  <dimension ref="A2:J16"/>
  <sheetViews>
    <sheetView workbookViewId="0">
      <selection activeCell="F12" sqref="F12"/>
    </sheetView>
  </sheetViews>
  <sheetFormatPr defaultRowHeight="12.75" outlineLevelRow="1" outlineLevelCol="1" x14ac:dyDescent="0.2"/>
  <cols>
    <col min="1" max="1" width="38.83203125" customWidth="1"/>
    <col min="2" max="2" width="20.5" customWidth="1"/>
    <col min="3" max="3" width="15.5" customWidth="1"/>
    <col min="4" max="4" width="17.33203125" hidden="1" customWidth="1" outlineLevel="1"/>
    <col min="5" max="5" width="15.6640625" customWidth="1" collapsed="1"/>
    <col min="6" max="6" width="17.1640625" customWidth="1"/>
    <col min="7" max="7" width="20" hidden="1" customWidth="1" outlineLevel="1"/>
    <col min="8" max="8" width="17.33203125" customWidth="1" collapsed="1"/>
    <col min="9" max="9" width="15.83203125" customWidth="1"/>
    <col min="10" max="10" width="18.1640625" customWidth="1"/>
  </cols>
  <sheetData>
    <row r="2" spans="1:10" ht="15.75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10" ht="15.75" x14ac:dyDescent="0.25">
      <c r="A3" s="245" t="s">
        <v>300</v>
      </c>
      <c r="B3" s="245"/>
      <c r="C3" s="245"/>
      <c r="D3" s="245"/>
      <c r="E3" s="245"/>
      <c r="F3" s="129"/>
      <c r="G3" s="129"/>
      <c r="H3" s="10"/>
      <c r="I3" s="10"/>
    </row>
    <row r="5" spans="1:10" ht="126" x14ac:dyDescent="0.25">
      <c r="A5" s="116" t="s">
        <v>302</v>
      </c>
      <c r="B5" s="116" t="s">
        <v>383</v>
      </c>
      <c r="C5" s="128" t="s">
        <v>384</v>
      </c>
      <c r="D5" s="128" t="s">
        <v>85</v>
      </c>
      <c r="E5" s="128" t="s">
        <v>385</v>
      </c>
      <c r="F5" s="128" t="s">
        <v>380</v>
      </c>
      <c r="G5" s="128" t="s">
        <v>87</v>
      </c>
      <c r="H5" s="115" t="s">
        <v>286</v>
      </c>
      <c r="I5" s="115" t="s">
        <v>287</v>
      </c>
      <c r="J5" s="139" t="s">
        <v>382</v>
      </c>
    </row>
    <row r="6" spans="1:10" ht="31.5" x14ac:dyDescent="0.25">
      <c r="A6" s="108" t="s">
        <v>288</v>
      </c>
      <c r="B6" s="122"/>
      <c r="C6" s="147">
        <v>6892.51</v>
      </c>
      <c r="D6" s="147"/>
      <c r="E6" s="147">
        <v>6892.51</v>
      </c>
      <c r="F6" s="110">
        <f t="shared" ref="F6:F14" si="0">E6/C6*100</f>
        <v>100</v>
      </c>
      <c r="G6" s="110"/>
      <c r="H6" s="109">
        <f>E6/E14*100</f>
        <v>0.17222644818794527</v>
      </c>
      <c r="I6" s="109"/>
      <c r="J6" s="6"/>
    </row>
    <row r="7" spans="1:10" ht="31.5" hidden="1" outlineLevel="1" x14ac:dyDescent="0.25">
      <c r="A7" s="108" t="s">
        <v>289</v>
      </c>
      <c r="B7" s="123"/>
      <c r="C7" s="213"/>
      <c r="D7" s="213"/>
      <c r="E7" s="213"/>
      <c r="F7" s="110" t="e">
        <f>E7/C7*100</f>
        <v>#DIV/0!</v>
      </c>
      <c r="G7" s="110"/>
      <c r="H7" s="109" t="e">
        <f>E7/E15*100</f>
        <v>#DIV/0!</v>
      </c>
      <c r="I7" s="109"/>
      <c r="J7" s="6"/>
    </row>
    <row r="8" spans="1:10" ht="15.75" hidden="1" outlineLevel="1" collapsed="1" x14ac:dyDescent="0.25">
      <c r="A8" s="108" t="s">
        <v>290</v>
      </c>
      <c r="B8" s="122"/>
      <c r="C8" s="147"/>
      <c r="D8" s="147"/>
      <c r="E8" s="147"/>
      <c r="F8" s="110" t="e">
        <f t="shared" si="0"/>
        <v>#DIV/0!</v>
      </c>
      <c r="G8" s="110"/>
      <c r="H8" s="109">
        <f>E8/E14*100</f>
        <v>0</v>
      </c>
      <c r="I8" s="109"/>
      <c r="J8" s="6"/>
    </row>
    <row r="9" spans="1:10" ht="31.5" hidden="1" outlineLevel="1" x14ac:dyDescent="0.25">
      <c r="A9" s="108" t="s">
        <v>291</v>
      </c>
      <c r="B9" s="122"/>
      <c r="C9" s="147"/>
      <c r="D9" s="147"/>
      <c r="E9" s="147"/>
      <c r="F9" s="110" t="e">
        <f t="shared" si="0"/>
        <v>#DIV/0!</v>
      </c>
      <c r="G9" s="110"/>
      <c r="H9" s="109">
        <f>E9/E14*100</f>
        <v>0</v>
      </c>
      <c r="I9" s="109"/>
      <c r="J9" s="6"/>
    </row>
    <row r="10" spans="1:10" ht="15.75" collapsed="1" x14ac:dyDescent="0.25">
      <c r="A10" s="108" t="s">
        <v>372</v>
      </c>
      <c r="B10" s="122"/>
      <c r="C10" s="147">
        <v>4120726</v>
      </c>
      <c r="D10" s="147"/>
      <c r="E10" s="147">
        <v>3831700</v>
      </c>
      <c r="F10" s="110">
        <f t="shared" si="0"/>
        <v>92.986041780016436</v>
      </c>
      <c r="G10" s="110"/>
      <c r="H10" s="109">
        <f>E10/E14*100</f>
        <v>95.744522898298285</v>
      </c>
      <c r="I10" s="109"/>
      <c r="J10" s="6"/>
    </row>
    <row r="11" spans="1:10" ht="15.75" hidden="1" outlineLevel="1" x14ac:dyDescent="0.25">
      <c r="A11" s="108" t="s">
        <v>293</v>
      </c>
      <c r="B11" s="122"/>
      <c r="C11" s="147"/>
      <c r="D11" s="147"/>
      <c r="E11" s="147"/>
      <c r="F11" s="110" t="e">
        <f t="shared" si="0"/>
        <v>#DIV/0!</v>
      </c>
      <c r="G11" s="110"/>
      <c r="H11" s="109">
        <f>E11/E14*100</f>
        <v>0</v>
      </c>
      <c r="I11" s="109"/>
      <c r="J11" s="6"/>
    </row>
    <row r="12" spans="1:10" ht="15.75" collapsed="1" x14ac:dyDescent="0.25">
      <c r="A12" s="108" t="s">
        <v>332</v>
      </c>
      <c r="B12" s="124">
        <v>550000</v>
      </c>
      <c r="C12" s="214"/>
      <c r="D12" s="214"/>
      <c r="E12" s="214"/>
      <c r="F12" s="110"/>
      <c r="G12" s="110"/>
      <c r="H12" s="109"/>
      <c r="I12" s="109"/>
      <c r="J12" s="6"/>
    </row>
    <row r="13" spans="1:10" ht="15.75" x14ac:dyDescent="0.25">
      <c r="A13" s="108" t="s">
        <v>294</v>
      </c>
      <c r="B13" s="122"/>
      <c r="C13" s="147">
        <v>254841.87</v>
      </c>
      <c r="D13" s="147"/>
      <c r="E13" s="147">
        <v>163411.87</v>
      </c>
      <c r="F13" s="110">
        <f t="shared" si="0"/>
        <v>64.122849985365434</v>
      </c>
      <c r="G13" s="110"/>
      <c r="H13" s="109">
        <f>E13/E14*100</f>
        <v>4.0832506535137769</v>
      </c>
      <c r="I13" s="109"/>
      <c r="J13" s="6"/>
    </row>
    <row r="14" spans="1:10" ht="15.75" x14ac:dyDescent="0.25">
      <c r="A14" s="126" t="s">
        <v>295</v>
      </c>
      <c r="B14" s="125">
        <f>SUM(B6:B13)</f>
        <v>550000</v>
      </c>
      <c r="C14" s="125">
        <f>SUM(C6:C13)</f>
        <v>4382460.38</v>
      </c>
      <c r="D14" s="125"/>
      <c r="E14" s="125">
        <f>SUM(E6:E13)</f>
        <v>4002004.38</v>
      </c>
      <c r="F14" s="111">
        <f t="shared" si="0"/>
        <v>91.318666524944149</v>
      </c>
      <c r="G14" s="111"/>
      <c r="H14" s="112"/>
      <c r="I14" s="112">
        <f>SUM(E6+E7+E8+E9+E10+E11)/E14*100</f>
        <v>95.916749346486213</v>
      </c>
      <c r="J14" s="6">
        <f t="shared" ref="J14" si="1">E14/B14*100</f>
        <v>727.63715999999999</v>
      </c>
    </row>
    <row r="15" spans="1:10" hidden="1" outlineLevel="1" x14ac:dyDescent="0.2">
      <c r="B15" s="117">
        <f>B14-'Видатки спеціальний'!E41</f>
        <v>0</v>
      </c>
      <c r="C15" s="117">
        <f>C14-'Видатки спеціальний'!F41</f>
        <v>0</v>
      </c>
      <c r="D15" s="117" t="e">
        <f>D14-'Видатки спеціальний'!#REF!</f>
        <v>#REF!</v>
      </c>
      <c r="E15" s="117">
        <f>E14-'Видатки спеціальний'!G41</f>
        <v>0</v>
      </c>
    </row>
    <row r="16" spans="1:10" collapsed="1" x14ac:dyDescent="0.2"/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tabSelected="1" workbookViewId="0">
      <selection activeCell="D15" sqref="D15:D20"/>
    </sheetView>
  </sheetViews>
  <sheetFormatPr defaultRowHeight="12.75" x14ac:dyDescent="0.2"/>
  <cols>
    <col min="1" max="1" width="49.83203125" customWidth="1"/>
    <col min="3" max="3" width="21.1640625" customWidth="1"/>
    <col min="4" max="4" width="22.33203125" customWidth="1"/>
    <col min="5" max="6" width="20.5" customWidth="1"/>
    <col min="7" max="7" width="18.6640625" customWidth="1"/>
    <col min="8" max="8" width="7.33203125" customWidth="1"/>
  </cols>
  <sheetData>
    <row r="1" spans="1:8" ht="33.75" customHeight="1" x14ac:dyDescent="0.2">
      <c r="A1" s="252" t="s">
        <v>312</v>
      </c>
      <c r="B1" s="252"/>
      <c r="C1" s="252"/>
      <c r="D1" s="252"/>
      <c r="E1" s="252"/>
      <c r="F1" s="252"/>
      <c r="G1" s="252"/>
      <c r="H1" s="252"/>
    </row>
    <row r="2" spans="1:8" ht="31.5" customHeight="1" x14ac:dyDescent="0.25">
      <c r="A2" s="254" t="s">
        <v>311</v>
      </c>
      <c r="B2" s="255"/>
      <c r="C2" s="255"/>
      <c r="D2" s="255"/>
      <c r="E2" s="255"/>
      <c r="F2" s="255"/>
      <c r="G2" s="256"/>
    </row>
    <row r="3" spans="1:8" ht="31.5" x14ac:dyDescent="0.2">
      <c r="A3" s="257"/>
      <c r="B3" s="258"/>
      <c r="C3" s="118" t="s">
        <v>347</v>
      </c>
      <c r="D3" s="119" t="s">
        <v>386</v>
      </c>
      <c r="E3" s="119" t="s">
        <v>387</v>
      </c>
      <c r="F3" s="156" t="s">
        <v>388</v>
      </c>
      <c r="G3" s="118" t="s">
        <v>389</v>
      </c>
    </row>
    <row r="4" spans="1:8" ht="15.75" x14ac:dyDescent="0.2">
      <c r="A4" s="259" t="s">
        <v>303</v>
      </c>
      <c r="B4" s="260"/>
      <c r="C4" s="151">
        <v>0</v>
      </c>
      <c r="D4" s="151">
        <v>0</v>
      </c>
      <c r="E4" s="151"/>
      <c r="F4" s="151"/>
      <c r="G4" s="151"/>
    </row>
    <row r="5" spans="1:8" ht="15.75" x14ac:dyDescent="0.25">
      <c r="A5" s="246" t="s">
        <v>304</v>
      </c>
      <c r="B5" s="247"/>
      <c r="C5" s="152">
        <v>0</v>
      </c>
      <c r="D5" s="152">
        <v>0</v>
      </c>
      <c r="E5" s="152"/>
      <c r="F5" s="152"/>
      <c r="G5" s="152"/>
    </row>
    <row r="6" spans="1:8" ht="15.75" x14ac:dyDescent="0.25">
      <c r="A6" s="246" t="s">
        <v>305</v>
      </c>
      <c r="B6" s="247"/>
      <c r="C6" s="152">
        <v>0</v>
      </c>
      <c r="D6" s="152">
        <v>0</v>
      </c>
      <c r="E6" s="152"/>
      <c r="F6" s="152"/>
      <c r="G6" s="152"/>
    </row>
    <row r="7" spans="1:8" ht="15.75" x14ac:dyDescent="0.25">
      <c r="A7" s="246" t="s">
        <v>306</v>
      </c>
      <c r="B7" s="247"/>
      <c r="C7" s="152">
        <v>-102303.02</v>
      </c>
      <c r="D7" s="152">
        <v>0</v>
      </c>
      <c r="E7" s="152"/>
      <c r="F7" s="152"/>
      <c r="G7" s="152"/>
    </row>
    <row r="8" spans="1:8" ht="15.75" x14ac:dyDescent="0.25">
      <c r="A8" s="246" t="s">
        <v>310</v>
      </c>
      <c r="B8" s="247"/>
      <c r="C8" s="152">
        <v>0</v>
      </c>
      <c r="D8" s="152">
        <v>0</v>
      </c>
      <c r="E8" s="152"/>
      <c r="F8" s="152"/>
      <c r="G8" s="152"/>
    </row>
    <row r="9" spans="1:8" ht="15.75" x14ac:dyDescent="0.25">
      <c r="A9" s="246" t="s">
        <v>307</v>
      </c>
      <c r="B9" s="247"/>
      <c r="C9" s="152">
        <v>0</v>
      </c>
      <c r="D9" s="152">
        <v>0</v>
      </c>
      <c r="E9" s="152"/>
      <c r="F9" s="152"/>
      <c r="G9" s="152"/>
    </row>
    <row r="10" spans="1:8" ht="15.75" x14ac:dyDescent="0.25">
      <c r="A10" s="248" t="s">
        <v>308</v>
      </c>
      <c r="B10" s="249"/>
      <c r="C10" s="152">
        <v>17345</v>
      </c>
      <c r="D10" s="152">
        <v>49635.5</v>
      </c>
      <c r="E10" s="152"/>
      <c r="F10" s="149"/>
      <c r="G10" s="152"/>
    </row>
    <row r="11" spans="1:8" ht="15.75" x14ac:dyDescent="0.25">
      <c r="A11" s="250" t="s">
        <v>309</v>
      </c>
      <c r="B11" s="251"/>
      <c r="C11" s="153">
        <f>SUM(C4:C10)-C8</f>
        <v>-84958.02</v>
      </c>
      <c r="D11" s="154">
        <f>SUM(D4:D8)+D10</f>
        <v>49635.5</v>
      </c>
      <c r="E11" s="154">
        <f>SUM(E4:E10)-E8</f>
        <v>0</v>
      </c>
      <c r="F11" s="154">
        <f>SUM(F4:F10)-F8</f>
        <v>0</v>
      </c>
      <c r="G11" s="153">
        <f>SUM(G4:G10)-G8</f>
        <v>0</v>
      </c>
    </row>
    <row r="12" spans="1:8" ht="36" customHeight="1" x14ac:dyDescent="0.2">
      <c r="A12" s="253" t="s">
        <v>313</v>
      </c>
      <c r="B12" s="253"/>
      <c r="C12" s="253"/>
      <c r="D12" s="253"/>
      <c r="E12" s="253"/>
      <c r="F12" s="253"/>
      <c r="G12" s="253"/>
    </row>
    <row r="13" spans="1:8" ht="37.5" customHeight="1" x14ac:dyDescent="0.25">
      <c r="A13" s="254" t="s">
        <v>311</v>
      </c>
      <c r="B13" s="255"/>
      <c r="C13" s="255"/>
      <c r="D13" s="255"/>
      <c r="E13" s="255"/>
      <c r="F13" s="255"/>
      <c r="G13" s="256"/>
    </row>
    <row r="14" spans="1:8" ht="31.5" x14ac:dyDescent="0.2">
      <c r="A14" s="257"/>
      <c r="B14" s="258"/>
      <c r="C14" s="118" t="s">
        <v>347</v>
      </c>
      <c r="D14" s="212" t="s">
        <v>386</v>
      </c>
      <c r="E14" s="212" t="s">
        <v>387</v>
      </c>
      <c r="F14" s="212" t="s">
        <v>388</v>
      </c>
      <c r="G14" s="118" t="s">
        <v>389</v>
      </c>
    </row>
    <row r="15" spans="1:8" ht="15.75" x14ac:dyDescent="0.2">
      <c r="A15" s="259" t="s">
        <v>303</v>
      </c>
      <c r="B15" s="260"/>
      <c r="C15" s="151">
        <v>0</v>
      </c>
      <c r="D15" s="151">
        <v>0</v>
      </c>
      <c r="E15" s="151"/>
      <c r="F15" s="151"/>
      <c r="G15" s="151"/>
    </row>
    <row r="16" spans="1:8" ht="15.75" x14ac:dyDescent="0.25">
      <c r="A16" s="246" t="s">
        <v>304</v>
      </c>
      <c r="B16" s="247"/>
      <c r="C16" s="152">
        <v>0</v>
      </c>
      <c r="D16" s="152">
        <v>0</v>
      </c>
      <c r="E16" s="152"/>
      <c r="F16" s="152"/>
      <c r="G16" s="152"/>
    </row>
    <row r="17" spans="1:7" ht="15.75" x14ac:dyDescent="0.25">
      <c r="A17" s="246" t="s">
        <v>305</v>
      </c>
      <c r="B17" s="247"/>
      <c r="C17" s="152">
        <v>0</v>
      </c>
      <c r="D17" s="152">
        <v>0</v>
      </c>
      <c r="E17" s="152"/>
      <c r="F17" s="152"/>
      <c r="G17" s="152"/>
    </row>
    <row r="18" spans="1:7" ht="15.75" x14ac:dyDescent="0.25">
      <c r="A18" s="246" t="s">
        <v>306</v>
      </c>
      <c r="B18" s="247"/>
      <c r="C18" s="152">
        <v>0</v>
      </c>
      <c r="D18" s="152">
        <v>0</v>
      </c>
      <c r="E18" s="152"/>
      <c r="F18" s="152"/>
      <c r="G18" s="152"/>
    </row>
    <row r="19" spans="1:7" ht="15.75" x14ac:dyDescent="0.25">
      <c r="A19" s="246" t="s">
        <v>310</v>
      </c>
      <c r="B19" s="247"/>
      <c r="C19" s="152">
        <f>C20</f>
        <v>0</v>
      </c>
      <c r="D19" s="152">
        <f>D20</f>
        <v>0</v>
      </c>
      <c r="E19" s="152"/>
      <c r="F19" s="152"/>
      <c r="G19" s="152"/>
    </row>
    <row r="20" spans="1:7" ht="15.75" x14ac:dyDescent="0.25">
      <c r="A20" s="246" t="s">
        <v>307</v>
      </c>
      <c r="B20" s="247"/>
      <c r="C20" s="152">
        <v>0</v>
      </c>
      <c r="D20" s="152">
        <v>0</v>
      </c>
      <c r="E20" s="152"/>
      <c r="F20" s="152"/>
      <c r="G20" s="152"/>
    </row>
    <row r="21" spans="1:7" ht="15.75" x14ac:dyDescent="0.25">
      <c r="A21" s="248" t="s">
        <v>308</v>
      </c>
      <c r="B21" s="249"/>
      <c r="C21" s="152">
        <v>69000</v>
      </c>
      <c r="D21" s="152">
        <v>69000</v>
      </c>
      <c r="E21" s="152"/>
      <c r="F21" s="152"/>
      <c r="G21" s="152"/>
    </row>
    <row r="22" spans="1:7" ht="15.75" x14ac:dyDescent="0.25">
      <c r="A22" s="250" t="s">
        <v>309</v>
      </c>
      <c r="B22" s="251"/>
      <c r="C22" s="153">
        <f>SUM(C15:C21)-C19</f>
        <v>69000</v>
      </c>
      <c r="D22" s="154">
        <f>SUM(D15:D19)+D21</f>
        <v>69000</v>
      </c>
      <c r="E22" s="154">
        <f>SUM(E15:E21)-E19</f>
        <v>0</v>
      </c>
      <c r="F22" s="154">
        <f>SUM(F15:F21)-F19</f>
        <v>0</v>
      </c>
      <c r="G22" s="153">
        <f>SUM(G15:G21)-G19</f>
        <v>0</v>
      </c>
    </row>
    <row r="24" spans="1:7" ht="15.75" x14ac:dyDescent="0.25">
      <c r="A24" s="261" t="s">
        <v>333</v>
      </c>
      <c r="B24" s="261"/>
      <c r="C24" s="120"/>
      <c r="D24" s="120"/>
      <c r="E24" s="120" t="s">
        <v>334</v>
      </c>
      <c r="F24" s="157"/>
    </row>
  </sheetData>
  <mergeCells count="23">
    <mergeCell ref="A19:B19"/>
    <mergeCell ref="A20:B20"/>
    <mergeCell ref="A21:B21"/>
    <mergeCell ref="A22:B22"/>
    <mergeCell ref="A24:B24"/>
    <mergeCell ref="A1:H1"/>
    <mergeCell ref="A12:G12"/>
    <mergeCell ref="A13:G13"/>
    <mergeCell ref="A14:B14"/>
    <mergeCell ref="A15:B15"/>
    <mergeCell ref="A2:G2"/>
    <mergeCell ref="A3:B3"/>
    <mergeCell ref="A4:B4"/>
    <mergeCell ref="A5:B5"/>
    <mergeCell ref="A6:B6"/>
    <mergeCell ref="A16:B16"/>
    <mergeCell ref="A17:B17"/>
    <mergeCell ref="A18:B18"/>
    <mergeCell ref="A7:B7"/>
    <mergeCell ref="A8:B8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Доходи загальний</vt:lpstr>
      <vt:lpstr>Доходи спеціальний</vt:lpstr>
      <vt:lpstr>Видатки загальний</vt:lpstr>
      <vt:lpstr>Видатки спеціальний</vt:lpstr>
      <vt:lpstr> Видатки за КЕКВ заг</vt:lpstr>
      <vt:lpstr>Видатки за КЕКВ спец</vt:lpstr>
      <vt:lpstr>Заборгованість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2023-05-16T10:21:36Z</cp:lastPrinted>
  <dcterms:created xsi:type="dcterms:W3CDTF">2021-04-27T04:58:22Z</dcterms:created>
  <dcterms:modified xsi:type="dcterms:W3CDTF">2023-05-16T10:21:38Z</dcterms:modified>
</cp:coreProperties>
</file>